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D\Desktop\"/>
    </mc:Choice>
  </mc:AlternateContent>
  <xr:revisionPtr revIDLastSave="0" documentId="13_ncr:1_{FE43B3A3-60AC-443C-98BD-769F13E5B90A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Factsheet onEconomic Indicators" sheetId="1" r:id="rId1"/>
  </sheets>
  <calcPr calcId="191029"/>
</workbook>
</file>

<file path=xl/calcChain.xml><?xml version="1.0" encoding="utf-8"?>
<calcChain xmlns="http://schemas.openxmlformats.org/spreadsheetml/2006/main">
  <c r="AK10" i="1" l="1"/>
  <c r="AR96" i="1" l="1"/>
  <c r="AR59" i="1" l="1"/>
  <c r="AR56" i="1"/>
  <c r="AQ96" i="1" l="1"/>
  <c r="AQ59" i="1"/>
  <c r="AQ56" i="1"/>
  <c r="AM10" i="1" l="1"/>
  <c r="AP96" i="1" l="1"/>
  <c r="AP56" i="1"/>
  <c r="AP59" i="1"/>
  <c r="AO96" i="1" l="1"/>
  <c r="AO59" i="1"/>
  <c r="AO56" i="1"/>
  <c r="AN96" i="1" l="1"/>
  <c r="AN59" i="1" l="1"/>
  <c r="AN56" i="1"/>
  <c r="AL10" i="1" l="1"/>
  <c r="AM96" i="1" l="1"/>
  <c r="AM59" i="1"/>
  <c r="AM56" i="1"/>
  <c r="AL96" i="1" l="1"/>
  <c r="AL59" i="1"/>
  <c r="AL56" i="1"/>
  <c r="AK96" i="1" l="1"/>
  <c r="AK59" i="1"/>
  <c r="AK56" i="1"/>
  <c r="AJ59" i="1"/>
  <c r="AJ56" i="1"/>
  <c r="V10" i="1" l="1"/>
  <c r="U4" i="1"/>
  <c r="U10" i="1"/>
  <c r="T4" i="1"/>
  <c r="T10" i="1"/>
  <c r="S10" i="1"/>
  <c r="R4" i="1"/>
  <c r="R10" i="1"/>
  <c r="AJ96" i="1" l="1"/>
  <c r="AI96" i="1" l="1"/>
  <c r="AI56" i="1" l="1"/>
  <c r="AI59" i="1"/>
  <c r="AH96" i="1" l="1"/>
  <c r="AH59" i="1"/>
  <c r="AH56" i="1"/>
  <c r="M4" i="1" l="1"/>
  <c r="M10" i="1"/>
  <c r="H10" i="1"/>
  <c r="G4" i="1"/>
  <c r="G10" i="1"/>
  <c r="AG96" i="1" l="1"/>
  <c r="AG59" i="1" l="1"/>
  <c r="AG56" i="1"/>
  <c r="AF59" i="1" l="1"/>
  <c r="AF56" i="1"/>
  <c r="AF96" i="1" l="1"/>
  <c r="AE96" i="1" l="1"/>
  <c r="AE59" i="1"/>
  <c r="AE56" i="1"/>
  <c r="AD96" i="1" l="1"/>
  <c r="AD59" i="1"/>
  <c r="AD56" i="1"/>
  <c r="AC96" i="1" l="1"/>
  <c r="AC59" i="1"/>
  <c r="AC56" i="1"/>
  <c r="AB96" i="1" l="1"/>
  <c r="AB59" i="1"/>
  <c r="AB56" i="1"/>
  <c r="AA59" i="1" l="1"/>
  <c r="AA56" i="1"/>
  <c r="AA96" i="1" l="1"/>
  <c r="Z59" i="1" l="1"/>
  <c r="Z56" i="1"/>
  <c r="Z96" i="1" l="1"/>
  <c r="Y59" i="1"/>
  <c r="Y56" i="1"/>
  <c r="X59" i="1"/>
  <c r="X56" i="1"/>
  <c r="Y96" i="1" l="1"/>
  <c r="X96" i="1" l="1"/>
  <c r="W59" i="1"/>
  <c r="W96" i="1"/>
  <c r="W56" i="1"/>
  <c r="V96" i="1"/>
  <c r="V59" i="1"/>
  <c r="V56" i="1"/>
  <c r="U96" i="1"/>
  <c r="T96" i="1"/>
  <c r="U56" i="1"/>
  <c r="U59" i="1"/>
  <c r="T59" i="1"/>
  <c r="T56" i="1"/>
  <c r="S59" i="1"/>
  <c r="S56" i="1"/>
  <c r="S96" i="1"/>
  <c r="R96" i="1"/>
  <c r="R72" i="1"/>
  <c r="R59" i="1"/>
  <c r="R56" i="1"/>
  <c r="Q59" i="1"/>
  <c r="Q56" i="1"/>
  <c r="Q72" i="1"/>
  <c r="Q96" i="1"/>
  <c r="P56" i="1"/>
  <c r="P59" i="1"/>
  <c r="P96" i="1"/>
  <c r="O59" i="1"/>
  <c r="O56" i="1"/>
  <c r="O96" i="1"/>
  <c r="N96" i="1"/>
  <c r="M96" i="1"/>
  <c r="N59" i="1"/>
  <c r="N56" i="1"/>
  <c r="M48" i="1"/>
  <c r="M59" i="1"/>
  <c r="M56" i="1"/>
</calcChain>
</file>

<file path=xl/sharedStrings.xml><?xml version="1.0" encoding="utf-8"?>
<sst xmlns="http://schemas.openxmlformats.org/spreadsheetml/2006/main" count="412" uniqueCount="316">
  <si>
    <t>S No</t>
  </si>
  <si>
    <t>Indicators</t>
  </si>
  <si>
    <t xml:space="preserve">Periodicity </t>
  </si>
  <si>
    <t>Timelag in data release</t>
  </si>
  <si>
    <t>Latest data -release date</t>
  </si>
  <si>
    <t>2019-20</t>
  </si>
  <si>
    <t>2020-21</t>
  </si>
  <si>
    <t>[1]</t>
  </si>
  <si>
    <t>NATIONAL ACCOUNTS STATISTICS (at constant prices)</t>
  </si>
  <si>
    <t>Quarter-1</t>
  </si>
  <si>
    <t>Quarter-2</t>
  </si>
  <si>
    <t>Quarter-3</t>
  </si>
  <si>
    <t>Quarter-4</t>
  </si>
  <si>
    <t>Gross Value Added at basic prices (Rs. Crore)</t>
  </si>
  <si>
    <t>Quarterly</t>
  </si>
  <si>
    <t>60 days</t>
  </si>
  <si>
    <t>i.   Agriculture, forestry &amp; fishing</t>
  </si>
  <si>
    <t>ii.  Mining &amp; quarrying</t>
  </si>
  <si>
    <t>iii. Manufacturing</t>
  </si>
  <si>
    <t>iv. Electricity, gas ,water supply &amp; other utility services</t>
  </si>
  <si>
    <t>v.  Construction</t>
  </si>
  <si>
    <t>vi. Services (Total)</t>
  </si>
  <si>
    <t>Gross Domestic Product (Rs. Crore)</t>
  </si>
  <si>
    <t>Govt. Final Consumption Expenditure (Rs. Crore)</t>
  </si>
  <si>
    <t>Pvt. Final Consumption Expenditure (Rs. Crore)</t>
  </si>
  <si>
    <t>Gross Fixed Capital Formation (Rs. Crore)</t>
  </si>
  <si>
    <t>[2]</t>
  </si>
  <si>
    <t xml:space="preserve">INDUSTRY INDICES </t>
  </si>
  <si>
    <t>Index of Industrial Production – General</t>
  </si>
  <si>
    <t>Monthly</t>
  </si>
  <si>
    <t>42 days</t>
  </si>
  <si>
    <t>i. Mining</t>
  </si>
  <si>
    <t>ii. Manufacturing</t>
  </si>
  <si>
    <t>iii. Electricity</t>
  </si>
  <si>
    <t>Index of Industrial Production by Use Based</t>
  </si>
  <si>
    <t>vi.  Consumer Non-Durable Goods</t>
  </si>
  <si>
    <t>Index of Eight Core Industries</t>
  </si>
  <si>
    <t>30 days</t>
  </si>
  <si>
    <t>https://eaindustry.nic.in/eight_core_infra/Eight_Infra.pdf</t>
  </si>
  <si>
    <t>[3]</t>
  </si>
  <si>
    <t>PRICE INDICES</t>
  </si>
  <si>
    <t>Consumer Price Index (CPI) – Overall</t>
  </si>
  <si>
    <t>12 days</t>
  </si>
  <si>
    <t>CPI- AL/RL</t>
  </si>
  <si>
    <t>i. CPI- Agricultural Labourers</t>
  </si>
  <si>
    <t>20 days</t>
  </si>
  <si>
    <t>ii. CPI- Rural Labourers</t>
  </si>
  <si>
    <t>CPI- Industrial Workers</t>
  </si>
  <si>
    <t xml:space="preserve">WPI – Overall </t>
  </si>
  <si>
    <t>14 days</t>
  </si>
  <si>
    <t>i. Primary Articles</t>
  </si>
  <si>
    <t>ii. Fuel &amp; Power</t>
  </si>
  <si>
    <t>iii. Manufactured Products</t>
  </si>
  <si>
    <t>Housing Price Index</t>
  </si>
  <si>
    <t>90 Days</t>
  </si>
  <si>
    <t>https://dbie.rbi.org.in/DBIE/dbie.rbi?site=statistics</t>
  </si>
  <si>
    <t>[4]</t>
  </si>
  <si>
    <t>FISCAL STATISTICS</t>
  </si>
  <si>
    <t>Gross Bank Credit (Outstanding)– Total ( Rs. Crore )</t>
  </si>
  <si>
    <t>Food Credit</t>
  </si>
  <si>
    <t>Non-Food Credit</t>
  </si>
  <si>
    <t>i.Agriculture and Allied Activities</t>
  </si>
  <si>
    <t>ii.Industry</t>
  </si>
  <si>
    <t>iii.Services</t>
  </si>
  <si>
    <t>iv. Personal loans</t>
  </si>
  <si>
    <t>GST Collection ( Rs. Crore )</t>
  </si>
  <si>
    <t>Less than a week</t>
  </si>
  <si>
    <t>Receipts - Central Govt. Operations ( Rs. Crore )</t>
  </si>
  <si>
    <t>i. Revenue</t>
  </si>
  <si>
    <t>Expenditure - Central Govt. Operations ( Rs. Crore )</t>
  </si>
  <si>
    <t>ii. Capital</t>
  </si>
  <si>
    <t>[5]</t>
  </si>
  <si>
    <t>15 days</t>
  </si>
  <si>
    <t>i.Export (Values in US $ Million)</t>
  </si>
  <si>
    <t>ii.Import (Values in US $ Million)</t>
  </si>
  <si>
    <t>45 days</t>
  </si>
  <si>
    <t xml:space="preserve">https://m.rbi.org.in/Scripts/Pr_DataRelease.aspx?SectionID=352&amp;DateFilter=Year </t>
  </si>
  <si>
    <t>[6]</t>
  </si>
  <si>
    <t>PRODUCTION STATISTICS</t>
  </si>
  <si>
    <t xml:space="preserve">Fuel Minerals </t>
  </si>
  <si>
    <r>
      <t xml:space="preserve">i. Coal  </t>
    </r>
    <r>
      <rPr>
        <b/>
        <sz val="12"/>
        <color theme="1"/>
        <rFont val="Calibri"/>
        <family val="2"/>
        <scheme val="minor"/>
      </rPr>
      <t>( MillionTonnes)</t>
    </r>
  </si>
  <si>
    <r>
      <t xml:space="preserve">ii. Crude Oil  </t>
    </r>
    <r>
      <rPr>
        <b/>
        <sz val="12"/>
        <color theme="1"/>
        <rFont val="Calibri"/>
        <family val="2"/>
        <scheme val="minor"/>
      </rPr>
      <t>( TMT )</t>
    </r>
  </si>
  <si>
    <r>
      <t xml:space="preserve">iii. Natural Gas </t>
    </r>
    <r>
      <rPr>
        <b/>
        <sz val="12"/>
        <color theme="1"/>
        <rFont val="Calibri"/>
        <family val="2"/>
        <scheme val="minor"/>
      </rPr>
      <t>( MMSCM )</t>
    </r>
  </si>
  <si>
    <t>Refinery Fuels ( '000 Metric Tonnes)</t>
  </si>
  <si>
    <t xml:space="preserve">no specified date </t>
  </si>
  <si>
    <t>i.Petrol</t>
  </si>
  <si>
    <t>ii.Diesel</t>
  </si>
  <si>
    <t>iii.Aviation Turbine Fuel</t>
  </si>
  <si>
    <t xml:space="preserve">Electricity </t>
  </si>
  <si>
    <r>
      <t xml:space="preserve">i. Renewable in </t>
    </r>
    <r>
      <rPr>
        <b/>
        <sz val="11"/>
        <rFont val="Calibri"/>
        <family val="2"/>
        <scheme val="minor"/>
      </rPr>
      <t>(MU)</t>
    </r>
  </si>
  <si>
    <r>
      <t xml:space="preserve">ii. Conventional in </t>
    </r>
    <r>
      <rPr>
        <b/>
        <sz val="11"/>
        <rFont val="Calibri"/>
        <family val="2"/>
        <scheme val="minor"/>
      </rPr>
      <t>(GWH)</t>
    </r>
  </si>
  <si>
    <t>Annual</t>
  </si>
  <si>
    <t>ii.Wheat</t>
  </si>
  <si>
    <t>iii. Coarse Cereals</t>
  </si>
  <si>
    <t>iv.Pulses</t>
  </si>
  <si>
    <t>[7]</t>
  </si>
  <si>
    <t>LABOUR STATISTICS</t>
  </si>
  <si>
    <t>Employee Provident Fund</t>
  </si>
  <si>
    <t xml:space="preserve">i. Net new subscribers </t>
  </si>
  <si>
    <t>ii. New Establishment registered</t>
  </si>
  <si>
    <t>Number of employees who paid ESI contribution</t>
  </si>
  <si>
    <t>PLFS (Usual Status)</t>
  </si>
  <si>
    <t>i. Labour Force Participation Rate (All ages)</t>
  </si>
  <si>
    <t>37.5% (2018-19)</t>
  </si>
  <si>
    <t>ii. Worker Population Ratio</t>
  </si>
  <si>
    <t>35.3% (2018-19)</t>
  </si>
  <si>
    <t>iii. Unemployment Rate</t>
  </si>
  <si>
    <t>5.8% (2018-19)</t>
  </si>
  <si>
    <t>Disclaimer:This bulletin has been prepared by collating information available in the websites of the ministries/organisations concerned. Errors or omissions can occur in the preparation of this document. Users should independently verify the authenticity by visiting the website of the ministries concerned.</t>
  </si>
  <si>
    <t>#Figure based on revised Base Year 2016=100</t>
  </si>
  <si>
    <t>120#</t>
  </si>
  <si>
    <t>50 days</t>
  </si>
  <si>
    <t>https://npp.gov.in/monthlyGenerationReportsAct</t>
  </si>
  <si>
    <r>
      <t xml:space="preserve">i. </t>
    </r>
    <r>
      <rPr>
        <b/>
        <sz val="11"/>
        <rFont val="Calibri"/>
        <family val="2"/>
        <scheme val="minor"/>
      </rPr>
      <t>CFPI</t>
    </r>
  </si>
  <si>
    <t>https://mopng.gov.in/en/petroleum-statistics/monthly-production</t>
  </si>
  <si>
    <r>
      <t xml:space="preserve"> i.</t>
    </r>
    <r>
      <rPr>
        <sz val="7"/>
        <color theme="1"/>
        <rFont val="Times New Roman"/>
        <family val="1"/>
      </rPr>
      <t>    </t>
    </r>
    <r>
      <rPr>
        <sz val="12"/>
        <color theme="1"/>
        <rFont val="Times New Roman"/>
        <family val="1"/>
      </rPr>
      <t>Primary Goods</t>
    </r>
  </si>
  <si>
    <r>
      <t>ii.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Capital Goods</t>
    </r>
  </si>
  <si>
    <r>
      <t>iii.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Intermediate Goods</t>
    </r>
  </si>
  <si>
    <r>
      <t>iv.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Infrastructure/ Construction Goods</t>
    </r>
  </si>
  <si>
    <r>
      <t>v.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Consumer Durable Goods</t>
    </r>
  </si>
  <si>
    <t>2021-22</t>
  </si>
  <si>
    <t>i. Rice</t>
  </si>
  <si>
    <t>https://eaindustry.nic.in/pdf_files/cmonthly.pdf</t>
  </si>
  <si>
    <t>Q1</t>
  </si>
  <si>
    <t>Q2</t>
  </si>
  <si>
    <t>121#</t>
  </si>
  <si>
    <t>https://tradestat.commerce.gov.in/meidb/default.asp</t>
  </si>
  <si>
    <t>EXTERNAL SECTOR STATISTICS</t>
  </si>
  <si>
    <t>Weekly</t>
  </si>
  <si>
    <t>One week</t>
  </si>
  <si>
    <t xml:space="preserve"> Foreign Exchange Reserve(Values in US $ Million)</t>
  </si>
  <si>
    <t>As on 30.04.2021</t>
  </si>
  <si>
    <t>https://rbi.org.in/Scripts/Publications.aspx?Publication=weekly</t>
  </si>
  <si>
    <t xml:space="preserve">i. Urea </t>
  </si>
  <si>
    <t>ii. DAP</t>
  </si>
  <si>
    <t>iii. Ammonium Sulphate</t>
  </si>
  <si>
    <t>iv. Complex Fertilizers</t>
  </si>
  <si>
    <t xml:space="preserve">v. Single super Phosphate </t>
  </si>
  <si>
    <t>Less than a month</t>
  </si>
  <si>
    <t>https://fert.nic.in/</t>
  </si>
  <si>
    <t>Less than 6 weeks</t>
  </si>
  <si>
    <t>Total Telephone Subscribers</t>
  </si>
  <si>
    <t>a) Wireless</t>
  </si>
  <si>
    <t>b) Wireline</t>
  </si>
  <si>
    <t>Less than 3 months</t>
  </si>
  <si>
    <t>Total Broadband Subscribers</t>
  </si>
  <si>
    <t>https://www.trai.gov.in/release-publication/reports/telecom-subscriptions-reports</t>
  </si>
  <si>
    <t>[8]</t>
  </si>
  <si>
    <t xml:space="preserve">External Trade - Merchandise </t>
  </si>
  <si>
    <t xml:space="preserve">External Trade - Service </t>
  </si>
  <si>
    <t>Difference, if any, is due to rounding off</t>
  </si>
  <si>
    <t>i. Foreign Currency Assets</t>
  </si>
  <si>
    <t>ii. Gold</t>
  </si>
  <si>
    <t>iii. SDRs</t>
  </si>
  <si>
    <t>iv. Reserve Position in the IMF</t>
  </si>
  <si>
    <t>Total Reserve</t>
  </si>
  <si>
    <t>Fertilizers (in LMT)</t>
  </si>
  <si>
    <t>Minerals (covering non-metallic-ferrous and industrial minerals but excluding fuel minerals, minor minerals and atomic minerals) - Value in Rs. Crore</t>
  </si>
  <si>
    <t>(a) Food Articles</t>
  </si>
  <si>
    <t>Telephone and Broadband Subscribers (in Million)</t>
  </si>
  <si>
    <t>As on 25.06.2021</t>
  </si>
  <si>
    <t>As on 28.05.2021</t>
  </si>
  <si>
    <t>122#</t>
  </si>
  <si>
    <t>As on 30.07.2021</t>
  </si>
  <si>
    <t>https://cea.nic.in/renewable-generation-report/?lang=en</t>
  </si>
  <si>
    <t>As on 31.05.2021</t>
  </si>
  <si>
    <t>40.1% (2019-20)</t>
  </si>
  <si>
    <t>38.2% (2019-20)</t>
  </si>
  <si>
    <t>4.8% (2019-20)</t>
  </si>
  <si>
    <t>Less than a weeks</t>
  </si>
  <si>
    <t>Source</t>
  </si>
  <si>
    <t>123#</t>
  </si>
  <si>
    <t>As on 27.08.2021</t>
  </si>
  <si>
    <t>As on 30.06.2021</t>
  </si>
  <si>
    <t>As on 24.09.2021</t>
  </si>
  <si>
    <t>As on 31.07.2021</t>
  </si>
  <si>
    <t>http://gstcouncil.gov.in/gst-revenue</t>
  </si>
  <si>
    <t>As on 29.10.2021</t>
  </si>
  <si>
    <t>As on 31.08.2021</t>
  </si>
  <si>
    <t>https://coal.gov.in/en/public-information/monthly-statistics-at-glance</t>
  </si>
  <si>
    <t>125#</t>
  </si>
  <si>
    <t>As on 26.11.2021</t>
  </si>
  <si>
    <t>126#</t>
  </si>
  <si>
    <t>As on 31.12.2021</t>
  </si>
  <si>
    <t>As on 30.09.2021</t>
  </si>
  <si>
    <t>As on 31.10.2021</t>
  </si>
  <si>
    <t>As on 28.01.2022</t>
  </si>
  <si>
    <t>As on 30.11.2021</t>
  </si>
  <si>
    <t>As on 25.02.2022</t>
  </si>
  <si>
    <t>Telecom Statistics</t>
  </si>
  <si>
    <t>As on 25.03.2022</t>
  </si>
  <si>
    <t>As on 31.01.2022</t>
  </si>
  <si>
    <t>https://cga.nic.in/Accountproc.aspx</t>
  </si>
  <si>
    <t>As on 29.04.2022</t>
  </si>
  <si>
    <t>2022-23</t>
  </si>
  <si>
    <t>As on 31.03.2022</t>
  </si>
  <si>
    <t>128#</t>
  </si>
  <si>
    <t>As on 27.05.2022</t>
  </si>
  <si>
    <t>41.6% (2020-21)</t>
  </si>
  <si>
    <t>4.2% (2020-21)</t>
  </si>
  <si>
    <t>39.8% (2020-21)</t>
  </si>
  <si>
    <t>129#</t>
  </si>
  <si>
    <t>As on 30.04.2022</t>
  </si>
  <si>
    <t>ii. Non-Debt Capital Receipts</t>
  </si>
  <si>
    <t>As on 24.06.2022</t>
  </si>
  <si>
    <t>1,48,995 </t>
  </si>
  <si>
    <t>As on 29.07.2022</t>
  </si>
  <si>
    <t>As on 31.05.2020</t>
  </si>
  <si>
    <t>130#</t>
  </si>
  <si>
    <t>1,43,612</t>
  </si>
  <si>
    <t>As on 26.08.2022</t>
  </si>
  <si>
    <t>As on 30.06.2022</t>
  </si>
  <si>
    <t>1,47,686</t>
  </si>
  <si>
    <t>AS on 30.09.2022</t>
  </si>
  <si>
    <t>As on 31.07.2022</t>
  </si>
  <si>
    <t>131#</t>
  </si>
  <si>
    <t>1,51,718</t>
  </si>
  <si>
    <t>As on 28.10.2022</t>
  </si>
  <si>
    <t>As on 31.08.2022</t>
  </si>
  <si>
    <t>133#</t>
  </si>
  <si>
    <t>1,45,867</t>
  </si>
  <si>
    <t>As on 25.11.2022</t>
  </si>
  <si>
    <t>As on 30.09.2022</t>
  </si>
  <si>
    <t>1,49,507</t>
  </si>
  <si>
    <t>As on 30.12.2022</t>
  </si>
  <si>
    <t>As on 31.10.2022</t>
  </si>
  <si>
    <t>https://ppac.gov.in/production/petroleum-products</t>
  </si>
  <si>
    <t>132#</t>
  </si>
  <si>
    <t>1,55,922</t>
  </si>
  <si>
    <t>As on 27.01.2023</t>
  </si>
  <si>
    <t>As on 30.11.2022</t>
  </si>
  <si>
    <t>For any queries regarding this bulletin please contact O/o Joint Director, Economics Statistics Division, National Statistical Office, Room No 501 K.L Bhawan, Janpath, New Delhi-110001 or Tel-011-26188462.</t>
  </si>
  <si>
    <t xml:space="preserve">3nd  Rev. Est.
( as on 28th-Feb-2023) </t>
  </si>
  <si>
    <t xml:space="preserve">2nd Rev. Est.
( as on 28th-Feb-2023) </t>
  </si>
  <si>
    <t>1st rev. Est.
( as on 28th-Feb-2023)</t>
  </si>
  <si>
    <t>Q3</t>
  </si>
  <si>
    <t>As on 24.02.2023</t>
  </si>
  <si>
    <t>Agriculture in (Lakh Tonnes)</t>
  </si>
  <si>
    <t>41.3% (2021-22)</t>
  </si>
  <si>
    <t>39.6% (2021-22)</t>
  </si>
  <si>
    <t>4.1% (2021-22)</t>
  </si>
  <si>
    <t>As on 31.12.2022</t>
  </si>
  <si>
    <t>1,49,577</t>
  </si>
  <si>
    <t>1,60,122</t>
  </si>
  <si>
    <t>As on 31.03.2023</t>
  </si>
  <si>
    <t>As on 31.01.2023</t>
  </si>
  <si>
    <t>1,87,035</t>
  </si>
  <si>
    <t>As on 28.04.2023</t>
  </si>
  <si>
    <t>As on 28.02.2023</t>
  </si>
  <si>
    <t>Prov. Est. (As on 31.05.2023)</t>
  </si>
  <si>
    <t>Q1 (As on 31.05.2023)</t>
  </si>
  <si>
    <t>Q2 (As on 31.05.2023)</t>
  </si>
  <si>
    <t>Q3 (As on 31.05.2023)</t>
  </si>
  <si>
    <t>Q4 (As on 31.05.2023)</t>
  </si>
  <si>
    <t>134#</t>
  </si>
  <si>
    <t>Q4</t>
  </si>
  <si>
    <t xml:space="preserve">1,57,090 </t>
  </si>
  <si>
    <t>As on 26.05.2023</t>
  </si>
  <si>
    <t>https://mines.gov.in/webportal/content/monthly-summary-on-minerals-and-non-ferrous-metal</t>
  </si>
  <si>
    <t>1143.93 2</t>
  </si>
  <si>
    <t>135#</t>
  </si>
  <si>
    <t>1,61,497</t>
  </si>
  <si>
    <t>As on 30.06.2023</t>
  </si>
  <si>
    <t>As on 30.04.2023</t>
  </si>
  <si>
    <t>136#</t>
  </si>
  <si>
    <t>1,65,105</t>
  </si>
  <si>
    <t>As on 28.07.2023</t>
  </si>
  <si>
    <t>As on 31.05.2023</t>
  </si>
  <si>
    <t>2023-24</t>
  </si>
  <si>
    <t>Q1 (As on 31.08.2023)</t>
  </si>
  <si>
    <t>140#</t>
  </si>
  <si>
    <t>1,59,069</t>
  </si>
  <si>
    <t>As on 25.08.2023</t>
  </si>
  <si>
    <t>139#</t>
  </si>
  <si>
    <t>1,62,712</t>
  </si>
  <si>
    <t>As on 29.09.2023</t>
  </si>
  <si>
    <t>As on 31.07.2023</t>
  </si>
  <si>
    <t>138#</t>
  </si>
  <si>
    <t>1,72,003</t>
  </si>
  <si>
    <t>As on 27.10.2023</t>
  </si>
  <si>
    <t>As on 31.08.2023</t>
  </si>
  <si>
    <t>Q2 (As on 30.11.2023)</t>
  </si>
  <si>
    <t>1,67,929</t>
  </si>
  <si>
    <t>As on 24.11.2023</t>
  </si>
  <si>
    <t>04.12.2023</t>
  </si>
  <si>
    <t xml:space="preserve">https://www.epfindia.gov.in/site_en/Estimate_of_Payroll.php
</t>
  </si>
  <si>
    <t>https://www.mospi.gov.in/sites/default/files/press_release/IIP_PR_12jan24.pdf</t>
  </si>
  <si>
    <t>12.01.2024</t>
  </si>
  <si>
    <t>29.12.2023</t>
  </si>
  <si>
    <t>https://www.mospi.gov.in/sites/default/files/press_release/CPI_PR_12Jan24.pdf</t>
  </si>
  <si>
    <t>https://labourbureau.gov.in/uploads/public/notice/MIL-3PDF-34fcff7b39ea61109d39aa9279cf153e.PDF</t>
  </si>
  <si>
    <t>20.12.2023</t>
  </si>
  <si>
    <t>https://labourbureau.gov.in/uploads/public/notice/MILNov2023EPDF-5c7c4e21d35785e1c3e7e637e66322b3.PDF</t>
  </si>
  <si>
    <t>15.01.2024</t>
  </si>
  <si>
    <t>https://rbi.org.in/Scripts/BS_PressReleaseDisplay.aspx?prid=57027</t>
  </si>
  <si>
    <t>1,64,882</t>
  </si>
  <si>
    <t>01.01.2024</t>
  </si>
  <si>
    <t>17.01.2024</t>
  </si>
  <si>
    <t>As on 29.12.2023</t>
  </si>
  <si>
    <t>05.01.2024</t>
  </si>
  <si>
    <t>2022-23 (3rd adv. Est. As on 25.05.2023)</t>
  </si>
  <si>
    <t>https://desagri.gov.in/statistics-type/advance-estimates/</t>
  </si>
  <si>
    <t>22.12.2023</t>
  </si>
  <si>
    <t>26.12.2023</t>
  </si>
  <si>
    <t>https://www.esic.gov.in/attachments/newseventfile/fdd2270ceac8f4b76de6f7c619ff8908.pdf</t>
  </si>
  <si>
    <t>12.01.2023</t>
  </si>
  <si>
    <t>As on 30.09.2023</t>
  </si>
  <si>
    <t>As on 31.10.2023</t>
  </si>
  <si>
    <t>03.01.2024</t>
  </si>
  <si>
    <t>https://www.mospi.gov.in/sites/default/files/press_release/PressNoteFAE2023-24N.pdf</t>
  </si>
  <si>
    <t>First Adv. Est. (As on 05.01.2024)</t>
  </si>
  <si>
    <t>30.11.2023</t>
  </si>
  <si>
    <t>42.4% (2022-23)</t>
  </si>
  <si>
    <t>41.1% (2022-23)</t>
  </si>
  <si>
    <t>3.2% (2022-23)</t>
  </si>
  <si>
    <t>https://www.mospi.gov.in/sites/default/files/publication_reports/AR_PLFS_2022_23N.pdf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</si>
</sst>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0.0%"/>
    <numFmt numFmtId="167" formatCode="#,##0.0"/>
    <numFmt numFmtId="168" formatCode="##0.000"/>
    <numFmt numFmtId="169" formatCode="_-* #,###_-;\(#,###\);_-* &quot;–&quot;_-;_-@_-"/>
    <numFmt numFmtId="170" formatCode="_-* #,###.00_-;\(#,###.00\);_-* &quot;–&quot;_-;_-@_-"/>
    <numFmt numFmtId="171" formatCode="_-\ #,##0.000_-;\(#,##0.000\);_-* &quot;–&quot;_-;_-@_-"/>
    <numFmt numFmtId="172" formatCode="_-* #,###.0_-;\(#,###.0\);_-* &quot;–&quot;_-;_-@_-"/>
    <numFmt numFmtId="173" formatCode="_-\ #,##0%_-;\(#,##0\)%;_-* &quot;–&quot;_-;_-@_-"/>
    <numFmt numFmtId="174" formatCode="_-####_-;\(####\);_-\ &quot;–&quot;_-;_-@_-"/>
    <numFmt numFmtId="175" formatCode="_-\ #,##0.00_-;\(#,##0.00\);_-* &quot;–&quot;_-;_-@_-"/>
    <numFmt numFmtId="176" formatCode="_-* #,##0.0_-;\(#,##0.0\);_-* &quot;–&quot;_-;_-@_-"/>
    <numFmt numFmtId="177" formatCode="_-\ #,##0.0_-;\(#,##0.0\);_-* &quot;–&quot;_-;_-@_-"/>
    <numFmt numFmtId="178" formatCode="_-* #,##0.00_-;\-* #,##0.00_-;_-* &quot;-&quot;??_-;_-@_-"/>
    <numFmt numFmtId="179" formatCode="_-* ###0_-;\(###0\);_-* &quot;–&quot;_-;_-@_-"/>
    <numFmt numFmtId="180" formatCode="_-* ###0.00_-;\(###0.00\);_-* &quot;–&quot;_-;_-@_-"/>
  </numFmts>
  <fonts count="8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333333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8"/>
      <name val="Arial"/>
      <family val="2"/>
    </font>
    <font>
      <sz val="7"/>
      <color indexed="45"/>
      <name val="Arial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9"/>
      <name val="UniversCondLight"/>
    </font>
    <font>
      <sz val="8"/>
      <name val="Times"/>
      <family val="1"/>
    </font>
    <font>
      <sz val="7"/>
      <name val="Times"/>
      <family val="1"/>
    </font>
    <font>
      <sz val="8"/>
      <name val="UniversCond"/>
    </font>
    <font>
      <sz val="9.5"/>
      <name val="UniversCond"/>
    </font>
    <font>
      <sz val="7"/>
      <name val="Arial"/>
      <family val="2"/>
    </font>
    <font>
      <sz val="11"/>
      <color indexed="9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9"/>
      <name val="Geneva"/>
    </font>
    <font>
      <b/>
      <sz val="18"/>
      <color indexed="62"/>
      <name val="Cambria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name val="Times New Roman"/>
      <family val="1"/>
    </font>
    <font>
      <sz val="10"/>
      <color rgb="FF00000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rgb="FF333333"/>
      <name val="New times roman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212529"/>
      <name val="Graphik Regular"/>
    </font>
  </fonts>
  <fills count="45">
    <fill>
      <patternFill patternType="none"/>
    </fill>
    <fill>
      <patternFill patternType="gray125"/>
    </fill>
    <fill>
      <patternFill patternType="solid">
        <fgColor rgb="FFA876A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8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  <xf numFmtId="164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167" fontId="24" fillId="0" borderId="12">
      <alignment horizontal="right" vertical="center"/>
    </xf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2" fillId="0" borderId="0"/>
    <xf numFmtId="0" fontId="18" fillId="5" borderId="11" applyNumberFormat="0" applyFont="0" applyAlignment="0" applyProtection="0"/>
    <xf numFmtId="0" fontId="27" fillId="6" borderId="0"/>
    <xf numFmtId="0" fontId="27" fillId="6" borderId="0"/>
    <xf numFmtId="0" fontId="27" fillId="6" borderId="0"/>
    <xf numFmtId="0" fontId="28" fillId="0" borderId="13"/>
    <xf numFmtId="0" fontId="29" fillId="0" borderId="0"/>
    <xf numFmtId="0" fontId="30" fillId="0" borderId="0"/>
    <xf numFmtId="0" fontId="27" fillId="6" borderId="0"/>
    <xf numFmtId="0" fontId="26" fillId="0" borderId="0" applyNumberFormat="0" applyFill="0" applyBorder="0" applyAlignment="0" applyProtection="0"/>
    <xf numFmtId="0" fontId="28" fillId="0" borderId="6"/>
    <xf numFmtId="0" fontId="20" fillId="0" borderId="0"/>
    <xf numFmtId="0" fontId="25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1" fillId="5" borderId="11" applyNumberFormat="0" applyFont="0" applyAlignment="0" applyProtection="0"/>
    <xf numFmtId="49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6" borderId="0"/>
    <xf numFmtId="0" fontId="31" fillId="0" borderId="0"/>
    <xf numFmtId="0" fontId="28" fillId="0" borderId="14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 applyFill="0" applyBorder="0"/>
    <xf numFmtId="43" fontId="25" fillId="0" borderId="0"/>
    <xf numFmtId="0" fontId="18" fillId="0" borderId="0"/>
    <xf numFmtId="9" fontId="25" fillId="0" borderId="0" applyFont="0" applyFill="0" applyBorder="0" applyAlignment="0" applyProtection="0"/>
    <xf numFmtId="43" fontId="25" fillId="0" borderId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3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3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3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33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7" borderId="0" applyNumberFormat="0" applyBorder="0" applyAlignment="0" applyProtection="0"/>
    <xf numFmtId="0" fontId="33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0" borderId="0"/>
    <xf numFmtId="0" fontId="35" fillId="0" borderId="0">
      <alignment horizontal="right"/>
    </xf>
    <xf numFmtId="0" fontId="36" fillId="0" borderId="0"/>
    <xf numFmtId="0" fontId="37" fillId="0" borderId="0"/>
    <xf numFmtId="0" fontId="38" fillId="0" borderId="0"/>
    <xf numFmtId="0" fontId="39" fillId="0" borderId="15" applyNumberFormat="0" applyAlignment="0"/>
    <xf numFmtId="0" fontId="32" fillId="0" borderId="0" applyAlignment="0">
      <alignment horizontal="left"/>
    </xf>
    <xf numFmtId="0" fontId="32" fillId="0" borderId="0">
      <alignment horizontal="right"/>
    </xf>
    <xf numFmtId="166" fontId="32" fillId="0" borderId="0">
      <alignment horizontal="right"/>
    </xf>
    <xf numFmtId="165" fontId="40" fillId="0" borderId="0">
      <alignment horizontal="right"/>
    </xf>
    <xf numFmtId="0" fontId="41" fillId="0" borderId="0"/>
    <xf numFmtId="0" fontId="42" fillId="0" borderId="0">
      <alignment horizontal="left"/>
    </xf>
    <xf numFmtId="0" fontId="43" fillId="0" borderId="0">
      <alignment horizontal="left"/>
    </xf>
    <xf numFmtId="0" fontId="32" fillId="0" borderId="0"/>
    <xf numFmtId="0" fontId="44" fillId="0" borderId="0">
      <alignment horizontal="right" vertical="center"/>
    </xf>
    <xf numFmtId="169" fontId="45" fillId="0" borderId="0">
      <alignment horizontal="right" vertical="center"/>
    </xf>
    <xf numFmtId="170" fontId="45" fillId="0" borderId="0">
      <alignment horizontal="right" vertical="center"/>
    </xf>
    <xf numFmtId="171" fontId="45" fillId="0" borderId="0">
      <alignment horizontal="right"/>
    </xf>
    <xf numFmtId="9" fontId="46" fillId="15" borderId="0">
      <alignment horizontal="right" vertical="center"/>
    </xf>
    <xf numFmtId="172" fontId="46" fillId="15" borderId="0">
      <alignment horizontal="right" vertical="center"/>
    </xf>
    <xf numFmtId="173" fontId="46" fillId="0" borderId="16" applyBorder="0">
      <alignment horizontal="right"/>
    </xf>
    <xf numFmtId="174" fontId="32" fillId="0" borderId="0">
      <alignment horizontal="right" vertical="center"/>
    </xf>
    <xf numFmtId="175" fontId="46" fillId="0" borderId="0">
      <alignment horizontal="right"/>
    </xf>
    <xf numFmtId="171" fontId="46" fillId="0" borderId="0">
      <alignment horizontal="right"/>
    </xf>
    <xf numFmtId="166" fontId="46" fillId="0" borderId="0">
      <alignment horizontal="right" vertical="center"/>
    </xf>
    <xf numFmtId="176" fontId="46" fillId="0" borderId="0">
      <alignment horizontal="right" vertical="center"/>
    </xf>
    <xf numFmtId="173" fontId="47" fillId="0" borderId="0">
      <alignment horizontal="right"/>
    </xf>
    <xf numFmtId="169" fontId="46" fillId="0" borderId="0">
      <alignment horizontal="right" vertical="center"/>
    </xf>
    <xf numFmtId="169" fontId="48" fillId="15" borderId="0">
      <alignment horizontal="right" vertical="center"/>
    </xf>
    <xf numFmtId="169" fontId="48" fillId="0" borderId="0" applyFill="0" applyBorder="0">
      <alignment horizontal="right" vertical="center"/>
    </xf>
    <xf numFmtId="169" fontId="46" fillId="0" borderId="0">
      <alignment horizontal="right" vertical="center"/>
    </xf>
    <xf numFmtId="0" fontId="43" fillId="0" borderId="17"/>
    <xf numFmtId="177" fontId="23" fillId="0" borderId="18">
      <alignment horizontal="right"/>
    </xf>
    <xf numFmtId="0" fontId="49" fillId="0" borderId="0">
      <alignment horizontal="center"/>
    </xf>
    <xf numFmtId="0" fontId="48" fillId="0" borderId="0">
      <alignment horizontal="center"/>
    </xf>
    <xf numFmtId="16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49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168" fontId="25" fillId="0" borderId="0"/>
    <xf numFmtId="168" fontId="25" fillId="0" borderId="0"/>
    <xf numFmtId="168" fontId="25" fillId="0" borderId="0"/>
    <xf numFmtId="0" fontId="20" fillId="0" borderId="0"/>
    <xf numFmtId="0" fontId="25" fillId="0" borderId="0"/>
    <xf numFmtId="168" fontId="25" fillId="0" borderId="0"/>
    <xf numFmtId="165" fontId="25" fillId="0" borderId="0"/>
    <xf numFmtId="0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 applyFill="0" applyBorder="0"/>
    <xf numFmtId="0" fontId="20" fillId="0" borderId="0"/>
    <xf numFmtId="0" fontId="23" fillId="0" borderId="0" applyFill="0" applyBorder="0"/>
    <xf numFmtId="0" fontId="20" fillId="0" borderId="0"/>
    <xf numFmtId="0" fontId="20" fillId="0" borderId="0"/>
    <xf numFmtId="0" fontId="20" fillId="0" borderId="0"/>
    <xf numFmtId="0" fontId="23" fillId="0" borderId="0" applyFill="0" applyBorder="0"/>
    <xf numFmtId="0" fontId="23" fillId="0" borderId="0" applyFill="0" applyBorder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5" fillId="0" borderId="0"/>
    <xf numFmtId="0" fontId="23" fillId="0" borderId="0" applyFill="0" applyBorder="0"/>
    <xf numFmtId="0" fontId="20" fillId="0" borderId="0"/>
    <xf numFmtId="0" fontId="32" fillId="0" borderId="0">
      <alignment vertical="center"/>
    </xf>
    <xf numFmtId="174" fontId="32" fillId="0" borderId="0">
      <alignment horizontal="right" vertical="center"/>
    </xf>
    <xf numFmtId="9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0" fillId="0" borderId="0"/>
    <xf numFmtId="0" fontId="54" fillId="0" borderId="0"/>
    <xf numFmtId="0" fontId="42" fillId="0" borderId="0">
      <alignment horizontal="left"/>
    </xf>
    <xf numFmtId="179" fontId="35" fillId="19" borderId="0">
      <alignment horizontal="right" vertical="center"/>
    </xf>
    <xf numFmtId="0" fontId="42" fillId="0" borderId="0">
      <alignment horizontal="left"/>
    </xf>
    <xf numFmtId="174" fontId="32" fillId="0" borderId="0">
      <alignment horizontal="right" vertical="center"/>
    </xf>
    <xf numFmtId="166" fontId="32" fillId="0" borderId="0">
      <alignment horizontal="right" vertical="center"/>
    </xf>
    <xf numFmtId="0" fontId="35" fillId="0" borderId="0">
      <alignment vertical="center"/>
    </xf>
    <xf numFmtId="0" fontId="55" fillId="0" borderId="12" applyNumberFormat="0">
      <alignment vertical="center"/>
    </xf>
    <xf numFmtId="0" fontId="41" fillId="0" borderId="0">
      <alignment horizontal="left" vertical="center"/>
    </xf>
    <xf numFmtId="180" fontId="32" fillId="0" borderId="0">
      <alignment horizontal="right" vertical="center"/>
    </xf>
    <xf numFmtId="0" fontId="64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6" fillId="38" borderId="21" applyNumberFormat="0" applyAlignment="0" applyProtection="0"/>
    <xf numFmtId="0" fontId="66" fillId="38" borderId="21" applyNumberFormat="0" applyAlignment="0" applyProtection="0"/>
    <xf numFmtId="0" fontId="66" fillId="38" borderId="21" applyNumberFormat="0" applyAlignment="0" applyProtection="0"/>
    <xf numFmtId="0" fontId="66" fillId="38" borderId="21" applyNumberFormat="0" applyAlignment="0" applyProtection="0"/>
    <xf numFmtId="0" fontId="67" fillId="39" borderId="22" applyNumberFormat="0" applyAlignment="0" applyProtection="0"/>
    <xf numFmtId="0" fontId="67" fillId="39" borderId="22" applyNumberFormat="0" applyAlignment="0" applyProtection="0"/>
    <xf numFmtId="0" fontId="67" fillId="39" borderId="22" applyNumberFormat="0" applyAlignment="0" applyProtection="0"/>
    <xf numFmtId="0" fontId="67" fillId="39" borderId="22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25" borderId="21" applyNumberFormat="0" applyAlignment="0" applyProtection="0"/>
    <xf numFmtId="0" fontId="73" fillId="25" borderId="21" applyNumberFormat="0" applyAlignment="0" applyProtection="0"/>
    <xf numFmtId="0" fontId="73" fillId="25" borderId="21" applyNumberFormat="0" applyAlignment="0" applyProtection="0"/>
    <xf numFmtId="0" fontId="73" fillId="25" borderId="21" applyNumberFormat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41" borderId="27" applyNumberFormat="0" applyFont="0" applyAlignment="0" applyProtection="0"/>
    <xf numFmtId="0" fontId="21" fillId="41" borderId="27" applyNumberFormat="0" applyFont="0" applyAlignment="0" applyProtection="0"/>
    <xf numFmtId="0" fontId="21" fillId="41" borderId="27" applyNumberFormat="0" applyFont="0" applyAlignment="0" applyProtection="0"/>
    <xf numFmtId="0" fontId="21" fillId="41" borderId="27" applyNumberFormat="0" applyFon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9" fontId="2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</cellStyleXfs>
  <cellXfs count="518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2" xfId="0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</xf>
    <xf numFmtId="0" fontId="0" fillId="0" borderId="2" xfId="0" applyBorder="1" applyAlignment="1">
      <alignment vertical="top"/>
    </xf>
    <xf numFmtId="0" fontId="7" fillId="0" borderId="2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vertical="top" wrapText="1"/>
    </xf>
    <xf numFmtId="0" fontId="7" fillId="0" borderId="7" xfId="0" applyFont="1" applyFill="1" applyBorder="1" applyAlignment="1" applyProtection="1">
      <alignment vertical="top" wrapText="1"/>
    </xf>
    <xf numFmtId="0" fontId="0" fillId="0" borderId="0" xfId="0" applyFill="1"/>
    <xf numFmtId="3" fontId="0" fillId="0" borderId="1" xfId="0" applyNumberForma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11" fillId="0" borderId="2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0" fillId="0" borderId="9" xfId="0" applyBorder="1" applyAlignment="1">
      <alignment vertical="top"/>
    </xf>
    <xf numFmtId="0" fontId="15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4" fillId="3" borderId="3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2" fillId="0" borderId="0" xfId="0" applyFont="1" applyAlignment="1"/>
    <xf numFmtId="0" fontId="2" fillId="0" borderId="1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ill="1" applyBorder="1" applyAlignment="1">
      <alignment vertical="top"/>
    </xf>
    <xf numFmtId="17" fontId="2" fillId="0" borderId="2" xfId="0" applyNumberFormat="1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5" xfId="0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0" fillId="0" borderId="8" xfId="0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top"/>
    </xf>
    <xf numFmtId="0" fontId="2" fillId="0" borderId="2" xfId="0" applyFont="1" applyFill="1" applyBorder="1"/>
    <xf numFmtId="0" fontId="0" fillId="0" borderId="2" xfId="0" applyFill="1" applyBorder="1"/>
    <xf numFmtId="165" fontId="0" fillId="0" borderId="2" xfId="0" applyNumberFormat="1" applyFill="1" applyBorder="1"/>
    <xf numFmtId="2" fontId="0" fillId="0" borderId="2" xfId="0" applyNumberFormat="1" applyFill="1" applyBorder="1" applyAlignment="1">
      <alignment vertical="top"/>
    </xf>
    <xf numFmtId="0" fontId="0" fillId="0" borderId="1" xfId="0" applyFill="1" applyBorder="1" applyAlignment="1">
      <alignment horizontal="right" vertical="center"/>
    </xf>
    <xf numFmtId="0" fontId="5" fillId="0" borderId="1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1" fontId="18" fillId="0" borderId="0" xfId="2" applyNumberFormat="1"/>
    <xf numFmtId="0" fontId="5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2" fillId="0" borderId="1" xfId="0" applyFont="1" applyFill="1" applyBorder="1"/>
    <xf numFmtId="165" fontId="0" fillId="0" borderId="1" xfId="0" applyNumberFormat="1" applyFill="1" applyBorder="1"/>
    <xf numFmtId="0" fontId="0" fillId="0" borderId="1" xfId="0" applyFill="1" applyBorder="1"/>
    <xf numFmtId="0" fontId="2" fillId="0" borderId="5" xfId="0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3" fontId="0" fillId="0" borderId="2" xfId="0" applyNumberForma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2" fontId="0" fillId="0" borderId="1" xfId="0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2" fillId="0" borderId="1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12" fillId="0" borderId="2" xfId="0" applyFont="1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0" fillId="0" borderId="1" xfId="0" applyFill="1" applyBorder="1" applyAlignment="1">
      <alignment vertical="center"/>
    </xf>
    <xf numFmtId="0" fontId="0" fillId="0" borderId="1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2" fillId="0" borderId="0" xfId="0" applyFont="1" applyFill="1"/>
    <xf numFmtId="1" fontId="2" fillId="0" borderId="2" xfId="0" applyNumberFormat="1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indent="2"/>
    </xf>
    <xf numFmtId="3" fontId="17" fillId="0" borderId="20" xfId="0" applyNumberFormat="1" applyFont="1" applyFill="1" applyBorder="1"/>
    <xf numFmtId="1" fontId="2" fillId="0" borderId="8" xfId="0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6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/>
    </xf>
    <xf numFmtId="1" fontId="0" fillId="0" borderId="2" xfId="0" applyNumberFormat="1" applyFill="1" applyBorder="1" applyAlignment="1">
      <alignment vertical="top"/>
    </xf>
    <xf numFmtId="0" fontId="58" fillId="3" borderId="6" xfId="0" applyFont="1" applyFill="1" applyBorder="1" applyAlignment="1">
      <alignment vertical="top" wrapText="1"/>
    </xf>
    <xf numFmtId="0" fontId="59" fillId="0" borderId="0" xfId="0" applyFont="1" applyAlignment="1">
      <alignment vertical="top"/>
    </xf>
    <xf numFmtId="0" fontId="59" fillId="0" borderId="2" xfId="0" applyFont="1" applyBorder="1" applyAlignment="1">
      <alignment vertical="top"/>
    </xf>
    <xf numFmtId="0" fontId="60" fillId="0" borderId="2" xfId="0" applyFont="1" applyBorder="1" applyAlignment="1">
      <alignment vertical="top"/>
    </xf>
    <xf numFmtId="0" fontId="60" fillId="0" borderId="1" xfId="0" applyFont="1" applyBorder="1" applyAlignment="1">
      <alignment vertical="top"/>
    </xf>
    <xf numFmtId="3" fontId="59" fillId="0" borderId="1" xfId="0" applyNumberFormat="1" applyFont="1" applyFill="1" applyBorder="1" applyAlignment="1">
      <alignment vertical="top"/>
    </xf>
    <xf numFmtId="3" fontId="19" fillId="0" borderId="1" xfId="0" applyNumberFormat="1" applyFont="1" applyFill="1" applyBorder="1" applyAlignment="1">
      <alignment vertical="top"/>
    </xf>
    <xf numFmtId="0" fontId="59" fillId="0" borderId="0" xfId="0" applyFont="1" applyFill="1" applyAlignment="1">
      <alignment vertical="top"/>
    </xf>
    <xf numFmtId="0" fontId="19" fillId="0" borderId="2" xfId="0" applyFont="1" applyFill="1" applyBorder="1" applyAlignment="1">
      <alignment vertical="top"/>
    </xf>
    <xf numFmtId="0" fontId="58" fillId="3" borderId="3" xfId="0" applyFont="1" applyFill="1" applyBorder="1" applyAlignment="1">
      <alignment vertical="top"/>
    </xf>
    <xf numFmtId="0" fontId="58" fillId="0" borderId="2" xfId="0" applyFont="1" applyFill="1" applyBorder="1" applyAlignment="1">
      <alignment vertical="top"/>
    </xf>
    <xf numFmtId="0" fontId="58" fillId="0" borderId="3" xfId="0" applyFont="1" applyFill="1" applyBorder="1" applyAlignment="1">
      <alignment vertical="top"/>
    </xf>
    <xf numFmtId="17" fontId="59" fillId="0" borderId="1" xfId="0" applyNumberFormat="1" applyFont="1" applyBorder="1" applyAlignment="1">
      <alignment vertical="top"/>
    </xf>
    <xf numFmtId="0" fontId="61" fillId="0" borderId="2" xfId="0" applyFont="1" applyBorder="1" applyAlignment="1">
      <alignment vertical="top"/>
    </xf>
    <xf numFmtId="0" fontId="61" fillId="0" borderId="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0" fillId="0" borderId="0" xfId="0"/>
    <xf numFmtId="0" fontId="0" fillId="0" borderId="6" xfId="0" applyBorder="1" applyAlignment="1">
      <alignment vertical="top"/>
    </xf>
    <xf numFmtId="0" fontId="0" fillId="0" borderId="3" xfId="0" applyBorder="1" applyAlignment="1">
      <alignment vertical="top"/>
    </xf>
    <xf numFmtId="2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horizontal="center" vertical="top"/>
    </xf>
    <xf numFmtId="165" fontId="0" fillId="0" borderId="1" xfId="0" applyNumberFormat="1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3" xfId="0" applyFill="1" applyBorder="1"/>
    <xf numFmtId="0" fontId="0" fillId="0" borderId="0" xfId="0"/>
    <xf numFmtId="0" fontId="0" fillId="0" borderId="2" xfId="0" applyFill="1" applyBorder="1" applyAlignment="1">
      <alignment horizontal="center" vertical="top"/>
    </xf>
    <xf numFmtId="0" fontId="0" fillId="4" borderId="2" xfId="0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10" fontId="0" fillId="0" borderId="0" xfId="0" applyNumberFormat="1" applyBorder="1" applyAlignment="1">
      <alignment vertical="top"/>
    </xf>
    <xf numFmtId="0" fontId="4" fillId="4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4" borderId="3" xfId="0" applyFont="1" applyFill="1" applyBorder="1" applyAlignment="1">
      <alignment vertical="top"/>
    </xf>
    <xf numFmtId="0" fontId="0" fillId="4" borderId="3" xfId="0" applyFill="1" applyBorder="1" applyAlignment="1">
      <alignment horizontal="left"/>
    </xf>
    <xf numFmtId="0" fontId="0" fillId="4" borderId="4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vertical="top"/>
    </xf>
    <xf numFmtId="0" fontId="0" fillId="4" borderId="7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>
      <alignment horizontal="left" wrapText="1"/>
    </xf>
    <xf numFmtId="0" fontId="0" fillId="0" borderId="4" xfId="0" applyFill="1" applyBorder="1" applyAlignment="1">
      <alignment vertical="top"/>
    </xf>
    <xf numFmtId="17" fontId="59" fillId="4" borderId="1" xfId="0" applyNumberFormat="1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63" fillId="4" borderId="3" xfId="0" applyFont="1" applyFill="1" applyBorder="1" applyAlignment="1">
      <alignment vertical="top"/>
    </xf>
    <xf numFmtId="17" fontId="2" fillId="4" borderId="2" xfId="0" applyNumberFormat="1" applyFont="1" applyFill="1" applyBorder="1" applyAlignment="1">
      <alignment vertical="top"/>
    </xf>
    <xf numFmtId="10" fontId="0" fillId="4" borderId="1" xfId="0" applyNumberFormat="1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/>
    <xf numFmtId="0" fontId="2" fillId="0" borderId="2" xfId="0" applyFont="1" applyFill="1" applyBorder="1" applyAlignment="1"/>
    <xf numFmtId="0" fontId="0" fillId="0" borderId="2" xfId="0" applyFill="1" applyBorder="1" applyAlignment="1"/>
    <xf numFmtId="0" fontId="2" fillId="0" borderId="1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165" fontId="2" fillId="0" borderId="2" xfId="0" applyNumberFormat="1" applyFont="1" applyFill="1" applyBorder="1" applyAlignment="1"/>
    <xf numFmtId="165" fontId="2" fillId="0" borderId="2" xfId="0" applyNumberFormat="1" applyFont="1" applyFill="1" applyBorder="1" applyAlignment="1">
      <alignment horizontal="right" vertical="top"/>
    </xf>
    <xf numFmtId="165" fontId="0" fillId="0" borderId="2" xfId="0" applyNumberFormat="1" applyFill="1" applyBorder="1" applyAlignment="1"/>
    <xf numFmtId="1" fontId="2" fillId="0" borderId="1" xfId="0" applyNumberFormat="1" applyFont="1" applyFill="1" applyBorder="1" applyAlignment="1">
      <alignment vertical="top"/>
    </xf>
    <xf numFmtId="0" fontId="0" fillId="0" borderId="10" xfId="0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0" fillId="0" borderId="2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2" fillId="0" borderId="7" xfId="0" applyFont="1" applyFill="1" applyBorder="1" applyAlignment="1">
      <alignment vertical="top"/>
    </xf>
    <xf numFmtId="3" fontId="2" fillId="0" borderId="1" xfId="0" applyNumberFormat="1" applyFont="1" applyFill="1" applyBorder="1" applyAlignment="1">
      <alignment vertical="top" wrapText="1"/>
    </xf>
    <xf numFmtId="0" fontId="6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 vertical="center" wrapText="1"/>
    </xf>
    <xf numFmtId="0" fontId="62" fillId="0" borderId="1" xfId="0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0" fillId="0" borderId="0" xfId="0" applyFill="1" applyAlignment="1">
      <alignment horizontal="center" vertical="center"/>
    </xf>
    <xf numFmtId="2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13" fillId="0" borderId="1" xfId="0" applyFont="1" applyFill="1" applyBorder="1" applyAlignment="1">
      <alignment vertical="top"/>
    </xf>
    <xf numFmtId="10" fontId="0" fillId="0" borderId="1" xfId="0" applyNumberFormat="1" applyFill="1" applyBorder="1" applyAlignment="1">
      <alignment vertical="top"/>
    </xf>
    <xf numFmtId="0" fontId="4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17" fontId="59" fillId="0" borderId="7" xfId="0" applyNumberFormat="1" applyFont="1" applyFill="1" applyBorder="1" applyAlignment="1">
      <alignment vertical="top"/>
    </xf>
    <xf numFmtId="0" fontId="15" fillId="0" borderId="19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right"/>
    </xf>
    <xf numFmtId="2" fontId="0" fillId="0" borderId="1" xfId="0" applyNumberFormat="1" applyFill="1" applyBorder="1" applyAlignment="1">
      <alignment horizontal="right" vertical="top"/>
    </xf>
    <xf numFmtId="3" fontId="7" fillId="0" borderId="1" xfId="0" applyNumberFormat="1" applyFont="1" applyFill="1" applyBorder="1" applyAlignment="1" applyProtection="1">
      <alignment vertical="top" wrapText="1"/>
    </xf>
    <xf numFmtId="165" fontId="2" fillId="0" borderId="2" xfId="0" applyNumberFormat="1" applyFont="1" applyFill="1" applyBorder="1"/>
    <xf numFmtId="0" fontId="0" fillId="0" borderId="0" xfId="0" applyFill="1" applyAlignment="1">
      <alignment vertical="top"/>
    </xf>
    <xf numFmtId="165" fontId="0" fillId="0" borderId="1" xfId="0" applyNumberFormat="1" applyFill="1" applyBorder="1" applyAlignment="1">
      <alignment horizontal="right" vertical="top"/>
    </xf>
    <xf numFmtId="3" fontId="0" fillId="0" borderId="1" xfId="0" applyNumberFormat="1" applyFill="1" applyBorder="1"/>
    <xf numFmtId="1" fontId="19" fillId="0" borderId="1" xfId="2" applyNumberFormat="1" applyFont="1" applyFill="1" applyBorder="1"/>
    <xf numFmtId="1" fontId="11" fillId="0" borderId="2" xfId="0" applyNumberFormat="1" applyFont="1" applyFill="1" applyBorder="1" applyAlignment="1">
      <alignment horizontal="right" vertical="top"/>
    </xf>
    <xf numFmtId="0" fontId="81" fillId="0" borderId="1" xfId="0" applyFont="1" applyFill="1" applyBorder="1"/>
    <xf numFmtId="0" fontId="80" fillId="0" borderId="1" xfId="0" applyFont="1" applyFill="1" applyBorder="1"/>
    <xf numFmtId="1" fontId="2" fillId="0" borderId="1" xfId="0" applyNumberFormat="1" applyFont="1" applyFill="1" applyBorder="1"/>
    <xf numFmtId="1" fontId="0" fillId="0" borderId="1" xfId="0" applyNumberFormat="1" applyFill="1" applyBorder="1"/>
    <xf numFmtId="0" fontId="19" fillId="0" borderId="7" xfId="0" applyFont="1" applyFill="1" applyBorder="1" applyAlignment="1">
      <alignment vertical="top" wrapText="1"/>
    </xf>
    <xf numFmtId="3" fontId="19" fillId="0" borderId="2" xfId="0" applyNumberFormat="1" applyFont="1" applyFill="1" applyBorder="1" applyAlignment="1">
      <alignment vertical="top"/>
    </xf>
    <xf numFmtId="3" fontId="59" fillId="0" borderId="2" xfId="0" applyNumberFormat="1" applyFont="1" applyFill="1" applyBorder="1" applyAlignment="1">
      <alignment vertical="top"/>
    </xf>
    <xf numFmtId="17" fontId="2" fillId="0" borderId="2" xfId="0" applyNumberFormat="1" applyFont="1" applyFill="1" applyBorder="1" applyAlignment="1">
      <alignment vertical="top"/>
    </xf>
    <xf numFmtId="0" fontId="61" fillId="0" borderId="1" xfId="0" applyFont="1" applyFill="1" applyBorder="1" applyAlignment="1">
      <alignment vertical="top"/>
    </xf>
    <xf numFmtId="4" fontId="79" fillId="0" borderId="1" xfId="0" applyNumberFormat="1" applyFont="1" applyFill="1" applyBorder="1"/>
    <xf numFmtId="4" fontId="79" fillId="0" borderId="2" xfId="0" applyNumberFormat="1" applyFont="1" applyFill="1" applyBorder="1"/>
    <xf numFmtId="17" fontId="59" fillId="0" borderId="1" xfId="0" applyNumberFormat="1" applyFont="1" applyFill="1" applyBorder="1" applyAlignment="1">
      <alignment vertical="top"/>
    </xf>
    <xf numFmtId="165" fontId="0" fillId="0" borderId="2" xfId="0" applyNumberFormat="1" applyFont="1" applyFill="1" applyBorder="1"/>
    <xf numFmtId="0" fontId="11" fillId="0" borderId="2" xfId="0" applyFont="1" applyFill="1" applyBorder="1" applyAlignment="1">
      <alignment vertical="top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0" fillId="0" borderId="4" xfId="0" applyFill="1" applyBorder="1"/>
    <xf numFmtId="0" fontId="2" fillId="0" borderId="4" xfId="0" applyFont="1" applyFill="1" applyBorder="1" applyAlignment="1">
      <alignment vertical="top"/>
    </xf>
    <xf numFmtId="0" fontId="0" fillId="0" borderId="1" xfId="0" applyFill="1" applyBorder="1" applyAlignment="1">
      <alignment horizontal="center" vertical="center" wrapText="1"/>
    </xf>
    <xf numFmtId="3" fontId="2" fillId="0" borderId="1" xfId="0" applyNumberFormat="1" applyFont="1" applyFill="1" applyBorder="1"/>
    <xf numFmtId="3" fontId="59" fillId="0" borderId="1" xfId="0" applyNumberFormat="1" applyFont="1" applyFill="1" applyBorder="1"/>
    <xf numFmtId="0" fontId="2" fillId="0" borderId="4" xfId="0" applyFont="1" applyFill="1" applyBorder="1"/>
    <xf numFmtId="165" fontId="2" fillId="0" borderId="1" xfId="0" applyNumberFormat="1" applyFont="1" applyFill="1" applyBorder="1"/>
    <xf numFmtId="1" fontId="2" fillId="0" borderId="0" xfId="0" applyNumberFormat="1" applyFont="1" applyFill="1"/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0" fontId="0" fillId="0" borderId="0" xfId="0"/>
    <xf numFmtId="3" fontId="0" fillId="0" borderId="1" xfId="0" applyNumberFormat="1" applyBorder="1" applyAlignment="1">
      <alignment vertical="top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vertical="center"/>
    </xf>
    <xf numFmtId="1" fontId="2" fillId="0" borderId="2" xfId="0" applyNumberFormat="1" applyFont="1" applyFill="1" applyBorder="1"/>
    <xf numFmtId="0" fontId="0" fillId="0" borderId="1" xfId="0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6" fillId="4" borderId="1" xfId="0" applyFont="1" applyFill="1" applyBorder="1" applyAlignment="1">
      <alignment vertical="center"/>
    </xf>
    <xf numFmtId="0" fontId="56" fillId="2" borderId="1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165" fontId="0" fillId="0" borderId="1" xfId="0" applyNumberForma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4" fontId="17" fillId="0" borderId="1" xfId="0" applyNumberFormat="1" applyFont="1" applyFill="1" applyBorder="1"/>
    <xf numFmtId="2" fontId="0" fillId="0" borderId="1" xfId="0" applyNumberFormat="1" applyFill="1" applyBorder="1"/>
    <xf numFmtId="0" fontId="0" fillId="0" borderId="1" xfId="0" applyBorder="1"/>
    <xf numFmtId="0" fontId="16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6" fillId="0" borderId="2" xfId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left" vertical="top"/>
    </xf>
    <xf numFmtId="0" fontId="6" fillId="0" borderId="2" xfId="1" applyBorder="1" applyAlignment="1" applyProtection="1">
      <alignment horizontal="left" vertical="top" wrapText="1"/>
    </xf>
    <xf numFmtId="0" fontId="6" fillId="0" borderId="2" xfId="1" applyFill="1" applyBorder="1" applyAlignment="1" applyProtection="1">
      <alignment horizontal="left" vertical="center" wrapText="1"/>
    </xf>
    <xf numFmtId="0" fontId="6" fillId="0" borderId="2" xfId="1" applyBorder="1" applyAlignment="1" applyProtection="1">
      <alignment horizontal="left"/>
    </xf>
    <xf numFmtId="0" fontId="6" fillId="0" borderId="2" xfId="1" applyBorder="1" applyAlignment="1" applyProtection="1">
      <alignment horizontal="left" wrapText="1"/>
    </xf>
    <xf numFmtId="0" fontId="6" fillId="0" borderId="2" xfId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6" fillId="0" borderId="2" xfId="1" applyFill="1" applyBorder="1" applyAlignment="1" applyProtection="1">
      <alignment horizontal="center" vertical="top" wrapText="1"/>
    </xf>
    <xf numFmtId="0" fontId="6" fillId="4" borderId="2" xfId="1" applyFill="1" applyBorder="1" applyAlignment="1" applyProtection="1">
      <alignment horizontal="left" vertical="top"/>
    </xf>
    <xf numFmtId="0" fontId="6" fillId="4" borderId="2" xfId="1" applyFill="1" applyBorder="1" applyAlignment="1" applyProtection="1">
      <alignment horizontal="left" vertical="center" wrapText="1"/>
    </xf>
    <xf numFmtId="0" fontId="6" fillId="0" borderId="2" xfId="1" applyBorder="1" applyAlignment="1" applyProtection="1">
      <alignment horizontal="center" wrapText="1"/>
    </xf>
    <xf numFmtId="0" fontId="60" fillId="0" borderId="2" xfId="0" applyFont="1" applyBorder="1" applyAlignment="1">
      <alignment vertical="center"/>
    </xf>
    <xf numFmtId="0" fontId="60" fillId="0" borderId="1" xfId="0" applyFont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165" fontId="19" fillId="0" borderId="1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right" vertical="center"/>
    </xf>
    <xf numFmtId="1" fontId="2" fillId="0" borderId="2" xfId="0" applyNumberFormat="1" applyFont="1" applyFill="1" applyBorder="1" applyAlignment="1">
      <alignment horizontal="right" vertical="center"/>
    </xf>
    <xf numFmtId="0" fontId="80" fillId="0" borderId="2" xfId="0" applyFont="1" applyFill="1" applyBorder="1"/>
    <xf numFmtId="0" fontId="6" fillId="0" borderId="1" xfId="1" applyFill="1" applyBorder="1" applyAlignment="1" applyProtection="1">
      <alignment vertical="top" wrapText="1"/>
    </xf>
    <xf numFmtId="165" fontId="5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 vertical="top"/>
    </xf>
    <xf numFmtId="0" fontId="81" fillId="0" borderId="1" xfId="0" applyFont="1" applyFill="1" applyBorder="1" applyAlignment="1">
      <alignment vertical="center"/>
    </xf>
    <xf numFmtId="0" fontId="64" fillId="0" borderId="1" xfId="0" applyFont="1" applyFill="1" applyBorder="1"/>
    <xf numFmtId="0" fontId="64" fillId="0" borderId="1" xfId="0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0" fontId="58" fillId="3" borderId="6" xfId="0" applyFont="1" applyFill="1" applyBorder="1" applyAlignment="1">
      <alignment vertical="top" wrapText="1"/>
    </xf>
    <xf numFmtId="0" fontId="0" fillId="0" borderId="5" xfId="0" applyFill="1" applyBorder="1"/>
    <xf numFmtId="0" fontId="0" fillId="0" borderId="2" xfId="0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wrapText="1"/>
    </xf>
    <xf numFmtId="0" fontId="57" fillId="0" borderId="5" xfId="0" applyFont="1" applyBorder="1" applyAlignment="1">
      <alignment vertical="top"/>
    </xf>
    <xf numFmtId="0" fontId="57" fillId="0" borderId="2" xfId="0" applyFont="1" applyBorder="1" applyAlignment="1">
      <alignment vertical="top"/>
    </xf>
    <xf numFmtId="0" fontId="59" fillId="0" borderId="2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56" fillId="4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top"/>
    </xf>
    <xf numFmtId="0" fontId="59" fillId="0" borderId="0" xfId="0" applyFont="1" applyAlignment="1">
      <alignment horizontal="center" vertical="top"/>
    </xf>
    <xf numFmtId="0" fontId="59" fillId="0" borderId="1" xfId="0" applyFont="1" applyBorder="1" applyAlignment="1">
      <alignment horizontal="center" vertical="top"/>
    </xf>
    <xf numFmtId="0" fontId="59" fillId="0" borderId="0" xfId="0" applyFont="1" applyFill="1" applyAlignment="1">
      <alignment horizontal="center" vertical="top"/>
    </xf>
    <xf numFmtId="0" fontId="5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58" fillId="3" borderId="5" xfId="0" applyFont="1" applyFill="1" applyBorder="1" applyAlignment="1">
      <alignment horizontal="center" vertical="top" wrapText="1"/>
    </xf>
    <xf numFmtId="0" fontId="6" fillId="0" borderId="3" xfId="1" applyBorder="1" applyAlignment="1" applyProtection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58" fillId="0" borderId="2" xfId="0" applyFont="1" applyFill="1" applyBorder="1" applyAlignment="1">
      <alignment vertical="center" wrapText="1"/>
    </xf>
    <xf numFmtId="0" fontId="58" fillId="0" borderId="1" xfId="0" applyFont="1" applyFill="1" applyBorder="1" applyAlignment="1">
      <alignment vertical="center" wrapText="1"/>
    </xf>
    <xf numFmtId="0" fontId="59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Fill="1" applyAlignment="1">
      <alignment horizontal="left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59" fillId="0" borderId="1" xfId="0" applyFont="1" applyFill="1" applyBorder="1" applyAlignment="1">
      <alignment vertical="top"/>
    </xf>
    <xf numFmtId="165" fontId="19" fillId="0" borderId="1" xfId="0" applyNumberFormat="1" applyFont="1" applyFill="1" applyBorder="1" applyAlignment="1">
      <alignment vertical="top"/>
    </xf>
    <xf numFmtId="3" fontId="0" fillId="0" borderId="8" xfId="0" applyNumberFormat="1" applyBorder="1" applyAlignment="1">
      <alignment vertical="top"/>
    </xf>
    <xf numFmtId="3" fontId="0" fillId="0" borderId="9" xfId="0" applyNumberFormat="1" applyBorder="1" applyAlignment="1">
      <alignment vertical="top"/>
    </xf>
    <xf numFmtId="0" fontId="2" fillId="0" borderId="9" xfId="0" applyFont="1" applyBorder="1" applyAlignment="1">
      <alignment vertical="top"/>
    </xf>
    <xf numFmtId="3" fontId="0" fillId="0" borderId="5" xfId="0" applyNumberFormat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82" fillId="0" borderId="0" xfId="0" applyFont="1"/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/>
    </xf>
    <xf numFmtId="0" fontId="82" fillId="0" borderId="1" xfId="0" applyFont="1" applyBorder="1"/>
    <xf numFmtId="165" fontId="11" fillId="0" borderId="1" xfId="0" applyNumberFormat="1" applyFont="1" applyFill="1" applyBorder="1"/>
    <xf numFmtId="0" fontId="12" fillId="0" borderId="1" xfId="0" applyFont="1" applyFill="1" applyBorder="1"/>
    <xf numFmtId="165" fontId="2" fillId="0" borderId="2" xfId="0" applyNumberFormat="1" applyFont="1" applyFill="1" applyBorder="1" applyAlignment="1">
      <alignment vertical="center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vertical="top"/>
    </xf>
    <xf numFmtId="165" fontId="12" fillId="0" borderId="1" xfId="0" applyNumberFormat="1" applyFont="1" applyFill="1" applyBorder="1"/>
    <xf numFmtId="3" fontId="0" fillId="0" borderId="0" xfId="0" applyNumberFormat="1" applyFill="1"/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/>
    </xf>
    <xf numFmtId="0" fontId="83" fillId="42" borderId="1" xfId="0" applyFont="1" applyFill="1" applyBorder="1" applyAlignment="1">
      <alignment horizontal="right" vertical="center" wrapText="1"/>
    </xf>
    <xf numFmtId="0" fontId="83" fillId="43" borderId="1" xfId="0" applyFont="1" applyFill="1" applyBorder="1" applyAlignment="1">
      <alignment horizontal="right" vertical="center" wrapText="1"/>
    </xf>
    <xf numFmtId="0" fontId="83" fillId="0" borderId="0" xfId="0" applyFont="1"/>
    <xf numFmtId="0" fontId="83" fillId="0" borderId="1" xfId="0" applyFont="1" applyBorder="1"/>
    <xf numFmtId="165" fontId="12" fillId="0" borderId="10" xfId="0" applyNumberFormat="1" applyFont="1" applyFill="1" applyBorder="1"/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/>
    </xf>
    <xf numFmtId="0" fontId="81" fillId="0" borderId="2" xfId="0" applyFont="1" applyFill="1" applyBorder="1"/>
    <xf numFmtId="0" fontId="83" fillId="42" borderId="2" xfId="0" applyFont="1" applyFill="1" applyBorder="1" applyAlignment="1">
      <alignment horizontal="right" vertical="center" wrapText="1"/>
    </xf>
    <xf numFmtId="0" fontId="83" fillId="43" borderId="2" xfId="0" applyFont="1" applyFill="1" applyBorder="1" applyAlignment="1">
      <alignment horizontal="right" vertical="center" wrapText="1"/>
    </xf>
    <xf numFmtId="0" fontId="64" fillId="0" borderId="2" xfId="0" applyFont="1" applyFill="1" applyBorder="1"/>
    <xf numFmtId="0" fontId="64" fillId="0" borderId="2" xfId="0" applyFont="1" applyFill="1" applyBorder="1" applyAlignment="1">
      <alignment horizontal="right" vertical="center" wrapText="1"/>
    </xf>
    <xf numFmtId="0" fontId="6" fillId="4" borderId="3" xfId="1" applyFill="1" applyBorder="1" applyAlignment="1" applyProtection="1">
      <alignment horizontal="center" vertical="top" wrapText="1"/>
    </xf>
    <xf numFmtId="0" fontId="59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165" fontId="59" fillId="0" borderId="1" xfId="0" applyNumberFormat="1" applyFont="1" applyFill="1" applyBorder="1" applyAlignment="1">
      <alignment vertical="top"/>
    </xf>
    <xf numFmtId="165" fontId="2" fillId="0" borderId="2" xfId="0" applyNumberFormat="1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/>
    </xf>
    <xf numFmtId="165" fontId="0" fillId="0" borderId="2" xfId="0" applyNumberForma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83" fillId="42" borderId="31" xfId="0" applyFont="1" applyFill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1" fontId="0" fillId="0" borderId="2" xfId="0" applyNumberFormat="1" applyFont="1" applyFill="1" applyBorder="1"/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top"/>
    </xf>
    <xf numFmtId="3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top"/>
    </xf>
    <xf numFmtId="0" fontId="2" fillId="0" borderId="3" xfId="0" applyFont="1" applyFill="1" applyBorder="1" applyAlignment="1">
      <alignment vertical="top" wrapText="1"/>
    </xf>
    <xf numFmtId="0" fontId="83" fillId="0" borderId="0" xfId="0" applyFont="1" applyFill="1"/>
    <xf numFmtId="0" fontId="0" fillId="0" borderId="1" xfId="0" applyFill="1" applyBorder="1" applyAlignment="1">
      <alignment horizontal="right"/>
    </xf>
    <xf numFmtId="0" fontId="2" fillId="0" borderId="2" xfId="0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2" fillId="0" borderId="19" xfId="0" applyFont="1" applyFill="1" applyBorder="1"/>
    <xf numFmtId="0" fontId="2" fillId="0" borderId="6" xfId="0" applyFont="1" applyFill="1" applyBorder="1"/>
    <xf numFmtId="1" fontId="2" fillId="0" borderId="3" xfId="0" applyNumberFormat="1" applyFont="1" applyFill="1" applyBorder="1" applyAlignment="1">
      <alignment horizontal="right" vertical="top"/>
    </xf>
    <xf numFmtId="1" fontId="2" fillId="0" borderId="8" xfId="0" applyNumberFormat="1" applyFont="1" applyFill="1" applyBorder="1"/>
    <xf numFmtId="1" fontId="2" fillId="0" borderId="9" xfId="0" applyNumberFormat="1" applyFont="1" applyFill="1" applyBorder="1"/>
    <xf numFmtId="1" fontId="0" fillId="0" borderId="9" xfId="0" applyNumberFormat="1" applyFont="1" applyFill="1" applyBorder="1"/>
    <xf numFmtId="1" fontId="0" fillId="0" borderId="9" xfId="0" applyNumberFormat="1" applyFill="1" applyBorder="1" applyAlignment="1">
      <alignment vertical="top"/>
    </xf>
    <xf numFmtId="1" fontId="0" fillId="0" borderId="5" xfId="0" applyNumberFormat="1" applyFill="1" applyBorder="1" applyAlignment="1">
      <alignment vertical="top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0" fontId="0" fillId="0" borderId="1" xfId="0" applyFont="1" applyFill="1" applyBorder="1"/>
    <xf numFmtId="2" fontId="0" fillId="0" borderId="1" xfId="0" applyNumberFormat="1" applyFont="1" applyFill="1" applyBorder="1"/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32" xfId="0" applyBorder="1" applyAlignment="1">
      <alignment vertical="top"/>
    </xf>
    <xf numFmtId="0" fontId="0" fillId="0" borderId="30" xfId="0" applyBorder="1"/>
    <xf numFmtId="0" fontId="0" fillId="0" borderId="10" xfId="0" applyBorder="1" applyAlignment="1">
      <alignment vertical="top"/>
    </xf>
    <xf numFmtId="0" fontId="6" fillId="4" borderId="7" xfId="1" applyFill="1" applyBorder="1" applyAlignment="1" applyProtection="1">
      <alignment horizontal="left" wrapText="1"/>
    </xf>
    <xf numFmtId="0" fontId="16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0" fontId="83" fillId="0" borderId="2" xfId="0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6" fillId="0" borderId="3" xfId="1" applyBorder="1" applyAlignment="1" applyProtection="1">
      <alignment horizontal="left" vertical="top" wrapText="1"/>
    </xf>
    <xf numFmtId="0" fontId="15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left" wrapText="1"/>
    </xf>
    <xf numFmtId="0" fontId="6" fillId="0" borderId="2" xfId="1" applyBorder="1" applyAlignment="1" applyProtection="1">
      <alignment horizontal="left" vertical="top" wrapText="1"/>
    </xf>
    <xf numFmtId="0" fontId="0" fillId="44" borderId="1" xfId="0" applyFill="1" applyBorder="1"/>
    <xf numFmtId="3" fontId="0" fillId="44" borderId="1" xfId="0" applyNumberFormat="1" applyFill="1" applyBorder="1" applyAlignment="1">
      <alignment vertical="center"/>
    </xf>
    <xf numFmtId="0" fontId="0" fillId="44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/>
    <xf numFmtId="2" fontId="0" fillId="0" borderId="2" xfId="0" applyNumberFormat="1" applyFont="1" applyFill="1" applyBorder="1"/>
    <xf numFmtId="0" fontId="0" fillId="0" borderId="1" xfId="0" applyFill="1" applyBorder="1" applyAlignment="1">
      <alignment horizontal="center" vertical="center"/>
    </xf>
    <xf numFmtId="0" fontId="0" fillId="44" borderId="4" xfId="0" applyFill="1" applyBorder="1" applyAlignment="1">
      <alignment vertical="top"/>
    </xf>
    <xf numFmtId="0" fontId="6" fillId="0" borderId="2" xfId="1" applyFill="1" applyBorder="1" applyAlignment="1" applyProtection="1">
      <alignment horizontal="left" vertical="top" wrapText="1"/>
    </xf>
    <xf numFmtId="0" fontId="58" fillId="3" borderId="2" xfId="0" applyFont="1" applyFill="1" applyBorder="1" applyAlignment="1">
      <alignment vertical="top"/>
    </xf>
    <xf numFmtId="0" fontId="58" fillId="3" borderId="3" xfId="0" applyFont="1" applyFill="1" applyBorder="1" applyAlignment="1">
      <alignment vertical="top"/>
    </xf>
    <xf numFmtId="0" fontId="58" fillId="3" borderId="6" xfId="0" applyFont="1" applyFill="1" applyBorder="1" applyAlignment="1">
      <alignment vertical="top"/>
    </xf>
    <xf numFmtId="0" fontId="6" fillId="0" borderId="8" xfId="1" applyBorder="1" applyAlignment="1" applyProtection="1">
      <alignment horizontal="left" vertical="top" wrapText="1"/>
    </xf>
    <xf numFmtId="0" fontId="6" fillId="0" borderId="9" xfId="1" applyBorder="1" applyAlignment="1" applyProtection="1">
      <alignment horizontal="left" vertical="top" wrapText="1"/>
    </xf>
    <xf numFmtId="0" fontId="6" fillId="0" borderId="5" xfId="1" applyBorder="1" applyAlignment="1" applyProtection="1">
      <alignment horizontal="left" vertical="top" wrapText="1"/>
    </xf>
    <xf numFmtId="0" fontId="56" fillId="2" borderId="2" xfId="0" applyFont="1" applyFill="1" applyBorder="1" applyAlignment="1">
      <alignment horizontal="center" vertical="center" wrapText="1"/>
    </xf>
    <xf numFmtId="0" fontId="56" fillId="2" borderId="3" xfId="0" applyFont="1" applyFill="1" applyBorder="1" applyAlignment="1">
      <alignment horizontal="center" vertical="center" wrapText="1"/>
    </xf>
    <xf numFmtId="0" fontId="56" fillId="2" borderId="4" xfId="0" applyFont="1" applyFill="1" applyBorder="1" applyAlignment="1">
      <alignment horizontal="center" vertical="center" wrapText="1"/>
    </xf>
    <xf numFmtId="0" fontId="58" fillId="3" borderId="3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6" fillId="4" borderId="7" xfId="1" applyFill="1" applyBorder="1" applyAlignment="1" applyProtection="1">
      <alignment horizontal="left" vertical="top" wrapText="1"/>
    </xf>
    <xf numFmtId="0" fontId="6" fillId="4" borderId="30" xfId="1" applyFill="1" applyBorder="1" applyAlignment="1" applyProtection="1">
      <alignment horizontal="left" vertical="top" wrapText="1"/>
    </xf>
    <xf numFmtId="0" fontId="6" fillId="4" borderId="10" xfId="1" applyFill="1" applyBorder="1" applyAlignment="1" applyProtection="1">
      <alignment horizontal="left" vertical="top" wrapText="1"/>
    </xf>
    <xf numFmtId="0" fontId="4" fillId="3" borderId="2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6" fillId="0" borderId="3" xfId="1" applyBorder="1" applyAlignment="1" applyProtection="1">
      <alignment horizontal="left" vertical="top" wrapText="1"/>
    </xf>
    <xf numFmtId="0" fontId="6" fillId="0" borderId="19" xfId="1" applyBorder="1" applyAlignment="1" applyProtection="1">
      <alignment horizontal="left" vertical="top" wrapText="1"/>
    </xf>
    <xf numFmtId="0" fontId="6" fillId="0" borderId="0" xfId="1" applyBorder="1" applyAlignment="1" applyProtection="1">
      <alignment horizontal="left" vertical="top" wrapText="1"/>
    </xf>
    <xf numFmtId="0" fontId="6" fillId="0" borderId="6" xfId="1" applyBorder="1" applyAlignment="1" applyProtection="1">
      <alignment horizontal="left" vertical="top" wrapText="1"/>
    </xf>
    <xf numFmtId="0" fontId="6" fillId="0" borderId="8" xfId="1" applyBorder="1" applyAlignment="1" applyProtection="1">
      <alignment horizontal="left" vertical="center"/>
    </xf>
    <xf numFmtId="0" fontId="6" fillId="0" borderId="9" xfId="1" applyBorder="1" applyAlignment="1" applyProtection="1">
      <alignment horizontal="left" vertical="center"/>
    </xf>
    <xf numFmtId="0" fontId="6" fillId="0" borderId="5" xfId="1" applyBorder="1" applyAlignment="1" applyProtection="1">
      <alignment horizontal="left" vertical="center"/>
    </xf>
    <xf numFmtId="0" fontId="6" fillId="0" borderId="19" xfId="1" applyBorder="1" applyAlignment="1" applyProtection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1" xfId="1" applyBorder="1" applyAlignment="1" applyProtection="1">
      <alignment horizontal="left" vertical="center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6" fillId="0" borderId="8" xfId="1" applyBorder="1" applyAlignment="1" applyProtection="1">
      <alignment horizontal="left" vertical="center" wrapText="1"/>
    </xf>
    <xf numFmtId="0" fontId="6" fillId="0" borderId="9" xfId="1" applyBorder="1" applyAlignment="1" applyProtection="1">
      <alignment horizontal="left" vertical="center" wrapText="1"/>
    </xf>
    <xf numFmtId="0" fontId="6" fillId="0" borderId="5" xfId="1" applyBorder="1" applyAlignment="1" applyProtection="1">
      <alignment horizontal="left" vertical="center" wrapText="1"/>
    </xf>
    <xf numFmtId="0" fontId="6" fillId="0" borderId="2" xfId="1" applyBorder="1" applyAlignment="1" applyProtection="1">
      <alignment horizontal="left" vertical="top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3" fontId="0" fillId="0" borderId="1" xfId="0" applyNumberFormat="1" applyFont="1" applyFill="1" applyBorder="1" applyAlignment="1">
      <alignment vertical="top"/>
    </xf>
    <xf numFmtId="165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17" fontId="5" fillId="0" borderId="1" xfId="0" applyNumberFormat="1" applyFont="1" applyFill="1" applyBorder="1" applyAlignment="1">
      <alignment vertical="top"/>
    </xf>
  </cellXfs>
  <cellStyles count="1381">
    <cellStyle name="20% - Accent1 2" xfId="1213" xr:uid="{00000000-0005-0000-0000-000000000000}"/>
    <cellStyle name="20% - Accent1 3" xfId="1214" xr:uid="{00000000-0005-0000-0000-000001000000}"/>
    <cellStyle name="20% - Accent1 4" xfId="1215" xr:uid="{00000000-0005-0000-0000-000002000000}"/>
    <cellStyle name="20% - Accent1 5" xfId="1216" xr:uid="{00000000-0005-0000-0000-000003000000}"/>
    <cellStyle name="20% - Accent2 2" xfId="1217" xr:uid="{00000000-0005-0000-0000-000004000000}"/>
    <cellStyle name="20% - Accent2 3" xfId="1218" xr:uid="{00000000-0005-0000-0000-000005000000}"/>
    <cellStyle name="20% - Accent2 4" xfId="1219" xr:uid="{00000000-0005-0000-0000-000006000000}"/>
    <cellStyle name="20% - Accent2 5" xfId="1220" xr:uid="{00000000-0005-0000-0000-000007000000}"/>
    <cellStyle name="20% - Accent3 2" xfId="1221" xr:uid="{00000000-0005-0000-0000-000008000000}"/>
    <cellStyle name="20% - Accent3 3" xfId="1222" xr:uid="{00000000-0005-0000-0000-000009000000}"/>
    <cellStyle name="20% - Accent3 4" xfId="1223" xr:uid="{00000000-0005-0000-0000-00000A000000}"/>
    <cellStyle name="20% - Accent3 5" xfId="1224" xr:uid="{00000000-0005-0000-0000-00000B000000}"/>
    <cellStyle name="20% - Accent4 2" xfId="1225" xr:uid="{00000000-0005-0000-0000-00000C000000}"/>
    <cellStyle name="20% - Accent4 3" xfId="1226" xr:uid="{00000000-0005-0000-0000-00000D000000}"/>
    <cellStyle name="20% - Accent4 4" xfId="1227" xr:uid="{00000000-0005-0000-0000-00000E000000}"/>
    <cellStyle name="20% - Accent4 5" xfId="1228" xr:uid="{00000000-0005-0000-0000-00000F000000}"/>
    <cellStyle name="20% - Accent5 2" xfId="1229" xr:uid="{00000000-0005-0000-0000-000010000000}"/>
    <cellStyle name="20% - Accent5 3" xfId="1230" xr:uid="{00000000-0005-0000-0000-000011000000}"/>
    <cellStyle name="20% - Accent5 4" xfId="1231" xr:uid="{00000000-0005-0000-0000-000012000000}"/>
    <cellStyle name="20% - Accent5 5" xfId="1232" xr:uid="{00000000-0005-0000-0000-000013000000}"/>
    <cellStyle name="20% - Accent6 2" xfId="1233" xr:uid="{00000000-0005-0000-0000-000014000000}"/>
    <cellStyle name="20% - Accent6 3" xfId="1234" xr:uid="{00000000-0005-0000-0000-000015000000}"/>
    <cellStyle name="20% - Accent6 4" xfId="1235" xr:uid="{00000000-0005-0000-0000-000016000000}"/>
    <cellStyle name="20% - Accent6 5" xfId="1236" xr:uid="{00000000-0005-0000-0000-000017000000}"/>
    <cellStyle name="40% - Accent1 2" xfId="1237" xr:uid="{00000000-0005-0000-0000-000018000000}"/>
    <cellStyle name="40% - Accent1 3" xfId="1238" xr:uid="{00000000-0005-0000-0000-000019000000}"/>
    <cellStyle name="40% - Accent1 4" xfId="1239" xr:uid="{00000000-0005-0000-0000-00001A000000}"/>
    <cellStyle name="40% - Accent1 5" xfId="1240" xr:uid="{00000000-0005-0000-0000-00001B000000}"/>
    <cellStyle name="40% - Accent2 2" xfId="1241" xr:uid="{00000000-0005-0000-0000-00001C000000}"/>
    <cellStyle name="40% - Accent2 3" xfId="1242" xr:uid="{00000000-0005-0000-0000-00001D000000}"/>
    <cellStyle name="40% - Accent2 4" xfId="1243" xr:uid="{00000000-0005-0000-0000-00001E000000}"/>
    <cellStyle name="40% - Accent2 5" xfId="1244" xr:uid="{00000000-0005-0000-0000-00001F000000}"/>
    <cellStyle name="40% - Accent3 2" xfId="1245" xr:uid="{00000000-0005-0000-0000-000020000000}"/>
    <cellStyle name="40% - Accent3 3" xfId="1246" xr:uid="{00000000-0005-0000-0000-000021000000}"/>
    <cellStyle name="40% - Accent3 4" xfId="1247" xr:uid="{00000000-0005-0000-0000-000022000000}"/>
    <cellStyle name="40% - Accent3 5" xfId="1248" xr:uid="{00000000-0005-0000-0000-000023000000}"/>
    <cellStyle name="40% - Accent4 2" xfId="1249" xr:uid="{00000000-0005-0000-0000-000024000000}"/>
    <cellStyle name="40% - Accent4 3" xfId="1250" xr:uid="{00000000-0005-0000-0000-000025000000}"/>
    <cellStyle name="40% - Accent4 4" xfId="1251" xr:uid="{00000000-0005-0000-0000-000026000000}"/>
    <cellStyle name="40% - Accent4 5" xfId="1252" xr:uid="{00000000-0005-0000-0000-000027000000}"/>
    <cellStyle name="40% - Accent5 2" xfId="1253" xr:uid="{00000000-0005-0000-0000-000028000000}"/>
    <cellStyle name="40% - Accent5 3" xfId="1254" xr:uid="{00000000-0005-0000-0000-000029000000}"/>
    <cellStyle name="40% - Accent5 4" xfId="1255" xr:uid="{00000000-0005-0000-0000-00002A000000}"/>
    <cellStyle name="40% - Accent5 5" xfId="1256" xr:uid="{00000000-0005-0000-0000-00002B000000}"/>
    <cellStyle name="40% - Accent6 2" xfId="1257" xr:uid="{00000000-0005-0000-0000-00002C000000}"/>
    <cellStyle name="40% - Accent6 3" xfId="1258" xr:uid="{00000000-0005-0000-0000-00002D000000}"/>
    <cellStyle name="40% - Accent6 4" xfId="1259" xr:uid="{00000000-0005-0000-0000-00002E000000}"/>
    <cellStyle name="40% - Accent6 5" xfId="1260" xr:uid="{00000000-0005-0000-0000-00002F000000}"/>
    <cellStyle name="60% - Accent1 2" xfId="1261" xr:uid="{00000000-0005-0000-0000-000030000000}"/>
    <cellStyle name="60% - Accent1 3" xfId="1262" xr:uid="{00000000-0005-0000-0000-000031000000}"/>
    <cellStyle name="60% - Accent1 4" xfId="1263" xr:uid="{00000000-0005-0000-0000-000032000000}"/>
    <cellStyle name="60% - Accent1 5" xfId="1264" xr:uid="{00000000-0005-0000-0000-000033000000}"/>
    <cellStyle name="60% - Accent2 2" xfId="1265" xr:uid="{00000000-0005-0000-0000-000034000000}"/>
    <cellStyle name="60% - Accent2 3" xfId="1266" xr:uid="{00000000-0005-0000-0000-000035000000}"/>
    <cellStyle name="60% - Accent2 4" xfId="1267" xr:uid="{00000000-0005-0000-0000-000036000000}"/>
    <cellStyle name="60% - Accent2 5" xfId="1268" xr:uid="{00000000-0005-0000-0000-000037000000}"/>
    <cellStyle name="60% - Accent3 2" xfId="1269" xr:uid="{00000000-0005-0000-0000-000038000000}"/>
    <cellStyle name="60% - Accent3 3" xfId="1270" xr:uid="{00000000-0005-0000-0000-000039000000}"/>
    <cellStyle name="60% - Accent3 4" xfId="1271" xr:uid="{00000000-0005-0000-0000-00003A000000}"/>
    <cellStyle name="60% - Accent3 5" xfId="1272" xr:uid="{00000000-0005-0000-0000-00003B000000}"/>
    <cellStyle name="60% - Accent4 2" xfId="1273" xr:uid="{00000000-0005-0000-0000-00003C000000}"/>
    <cellStyle name="60% - Accent4 3" xfId="1274" xr:uid="{00000000-0005-0000-0000-00003D000000}"/>
    <cellStyle name="60% - Accent4 4" xfId="1275" xr:uid="{00000000-0005-0000-0000-00003E000000}"/>
    <cellStyle name="60% - Accent4 5" xfId="1276" xr:uid="{00000000-0005-0000-0000-00003F000000}"/>
    <cellStyle name="60% - Accent5 2" xfId="1277" xr:uid="{00000000-0005-0000-0000-000040000000}"/>
    <cellStyle name="60% - Accent5 3" xfId="1278" xr:uid="{00000000-0005-0000-0000-000041000000}"/>
    <cellStyle name="60% - Accent5 4" xfId="1279" xr:uid="{00000000-0005-0000-0000-000042000000}"/>
    <cellStyle name="60% - Accent5 5" xfId="1280" xr:uid="{00000000-0005-0000-0000-000043000000}"/>
    <cellStyle name="60% - Accent6 2" xfId="1281" xr:uid="{00000000-0005-0000-0000-000044000000}"/>
    <cellStyle name="60% - Accent6 3" xfId="1282" xr:uid="{00000000-0005-0000-0000-000045000000}"/>
    <cellStyle name="60% - Accent6 4" xfId="1283" xr:uid="{00000000-0005-0000-0000-000046000000}"/>
    <cellStyle name="60% - Accent6 5" xfId="1284" xr:uid="{00000000-0005-0000-0000-000047000000}"/>
    <cellStyle name="Accent1 - 20%" xfId="1100" xr:uid="{00000000-0005-0000-0000-000048000000}"/>
    <cellStyle name="Accent1 - 40%" xfId="1101" xr:uid="{00000000-0005-0000-0000-000049000000}"/>
    <cellStyle name="Accent1 - 60%" xfId="1102" xr:uid="{00000000-0005-0000-0000-00004A000000}"/>
    <cellStyle name="Accent1 2" xfId="1285" xr:uid="{00000000-0005-0000-0000-00004B000000}"/>
    <cellStyle name="Accent1 3" xfId="1286" xr:uid="{00000000-0005-0000-0000-00004C000000}"/>
    <cellStyle name="Accent1 4" xfId="1287" xr:uid="{00000000-0005-0000-0000-00004D000000}"/>
    <cellStyle name="Accent1 5" xfId="1288" xr:uid="{00000000-0005-0000-0000-00004E000000}"/>
    <cellStyle name="Accent2 - 20%" xfId="1103" xr:uid="{00000000-0005-0000-0000-00004F000000}"/>
    <cellStyle name="Accent2 - 40%" xfId="1104" xr:uid="{00000000-0005-0000-0000-000050000000}"/>
    <cellStyle name="Accent2 - 60%" xfId="1105" xr:uid="{00000000-0005-0000-0000-000051000000}"/>
    <cellStyle name="Accent2 2" xfId="1289" xr:uid="{00000000-0005-0000-0000-000052000000}"/>
    <cellStyle name="Accent2 3" xfId="1290" xr:uid="{00000000-0005-0000-0000-000053000000}"/>
    <cellStyle name="Accent2 4" xfId="1291" xr:uid="{00000000-0005-0000-0000-000054000000}"/>
    <cellStyle name="Accent2 5" xfId="1292" xr:uid="{00000000-0005-0000-0000-000055000000}"/>
    <cellStyle name="Accent3 - 20%" xfId="1106" xr:uid="{00000000-0005-0000-0000-000056000000}"/>
    <cellStyle name="Accent3 - 40%" xfId="1107" xr:uid="{00000000-0005-0000-0000-000057000000}"/>
    <cellStyle name="Accent3 - 60%" xfId="1108" xr:uid="{00000000-0005-0000-0000-000058000000}"/>
    <cellStyle name="Accent3 2" xfId="1293" xr:uid="{00000000-0005-0000-0000-000059000000}"/>
    <cellStyle name="Accent3 3" xfId="1294" xr:uid="{00000000-0005-0000-0000-00005A000000}"/>
    <cellStyle name="Accent3 4" xfId="1295" xr:uid="{00000000-0005-0000-0000-00005B000000}"/>
    <cellStyle name="Accent3 5" xfId="1296" xr:uid="{00000000-0005-0000-0000-00005C000000}"/>
    <cellStyle name="Accent4 - 20%" xfId="1109" xr:uid="{00000000-0005-0000-0000-00005D000000}"/>
    <cellStyle name="Accent4 - 40%" xfId="1110" xr:uid="{00000000-0005-0000-0000-00005E000000}"/>
    <cellStyle name="Accent4 - 60%" xfId="1111" xr:uid="{00000000-0005-0000-0000-00005F000000}"/>
    <cellStyle name="Accent4 2" xfId="1297" xr:uid="{00000000-0005-0000-0000-000060000000}"/>
    <cellStyle name="Accent4 3" xfId="1298" xr:uid="{00000000-0005-0000-0000-000061000000}"/>
    <cellStyle name="Accent4 4" xfId="1299" xr:uid="{00000000-0005-0000-0000-000062000000}"/>
    <cellStyle name="Accent4 5" xfId="1300" xr:uid="{00000000-0005-0000-0000-000063000000}"/>
    <cellStyle name="Accent5 - 20%" xfId="1112" xr:uid="{00000000-0005-0000-0000-000064000000}"/>
    <cellStyle name="Accent5 - 40%" xfId="1113" xr:uid="{00000000-0005-0000-0000-000065000000}"/>
    <cellStyle name="Accent5 - 60%" xfId="1114" xr:uid="{00000000-0005-0000-0000-000066000000}"/>
    <cellStyle name="Accent5 2" xfId="1301" xr:uid="{00000000-0005-0000-0000-000067000000}"/>
    <cellStyle name="Accent5 3" xfId="1302" xr:uid="{00000000-0005-0000-0000-000068000000}"/>
    <cellStyle name="Accent5 4" xfId="1303" xr:uid="{00000000-0005-0000-0000-000069000000}"/>
    <cellStyle name="Accent5 5" xfId="1304" xr:uid="{00000000-0005-0000-0000-00006A000000}"/>
    <cellStyle name="Accent6 - 20%" xfId="1115" xr:uid="{00000000-0005-0000-0000-00006B000000}"/>
    <cellStyle name="Accent6 - 40%" xfId="1116" xr:uid="{00000000-0005-0000-0000-00006C000000}"/>
    <cellStyle name="Accent6 - 60%" xfId="1117" xr:uid="{00000000-0005-0000-0000-00006D000000}"/>
    <cellStyle name="Accent6 2" xfId="1305" xr:uid="{00000000-0005-0000-0000-00006E000000}"/>
    <cellStyle name="Accent6 3" xfId="1306" xr:uid="{00000000-0005-0000-0000-00006F000000}"/>
    <cellStyle name="Accent6 4" xfId="1307" xr:uid="{00000000-0005-0000-0000-000070000000}"/>
    <cellStyle name="Accent6 5" xfId="1308" xr:uid="{00000000-0005-0000-0000-000071000000}"/>
    <cellStyle name="Bad 2" xfId="1309" xr:uid="{00000000-0005-0000-0000-000072000000}"/>
    <cellStyle name="Bad 3" xfId="1310" xr:uid="{00000000-0005-0000-0000-000073000000}"/>
    <cellStyle name="Bad 4" xfId="1311" xr:uid="{00000000-0005-0000-0000-000074000000}"/>
    <cellStyle name="Bad 5" xfId="1312" xr:uid="{00000000-0005-0000-0000-000075000000}"/>
    <cellStyle name="C01_Main head" xfId="1118" xr:uid="{00000000-0005-0000-0000-000076000000}"/>
    <cellStyle name="C02_Column heads" xfId="1119" xr:uid="{00000000-0005-0000-0000-000077000000}"/>
    <cellStyle name="C03_Sub head bold" xfId="1120" xr:uid="{00000000-0005-0000-0000-000078000000}"/>
    <cellStyle name="C03a_Sub head" xfId="1121" xr:uid="{00000000-0005-0000-0000-000079000000}"/>
    <cellStyle name="C04_Total text white bold" xfId="1122" xr:uid="{00000000-0005-0000-0000-00007A000000}"/>
    <cellStyle name="C04a_Total text black with rule" xfId="1123" xr:uid="{00000000-0005-0000-0000-00007B000000}"/>
    <cellStyle name="C05_Main text" xfId="1124" xr:uid="{00000000-0005-0000-0000-00007C000000}"/>
    <cellStyle name="C06_Figs" xfId="1125" xr:uid="{00000000-0005-0000-0000-00007D000000}"/>
    <cellStyle name="C07_Figs 1 dec percent" xfId="1126" xr:uid="{00000000-0005-0000-0000-00007E000000}"/>
    <cellStyle name="C08_Figs 1 decimal" xfId="1127" xr:uid="{00000000-0005-0000-0000-00007F000000}"/>
    <cellStyle name="C09_Notes" xfId="1128" xr:uid="{00000000-0005-0000-0000-000080000000}"/>
    <cellStyle name="C10_Text subhead" xfId="1129" xr:uid="{00000000-0005-0000-0000-000081000000}"/>
    <cellStyle name="C11_Note head" xfId="1130" xr:uid="{00000000-0005-0000-0000-000082000000}"/>
    <cellStyle name="C12_Annotation" xfId="1131" xr:uid="{00000000-0005-0000-0000-000083000000}"/>
    <cellStyle name="C13_Annotation Superiors" xfId="1132" xr:uid="{00000000-0005-0000-0000-000084000000}"/>
    <cellStyle name="C14_Current year figs" xfId="1133" xr:uid="{00000000-0005-0000-0000-000085000000}"/>
    <cellStyle name="C14a_Current Year Figs 2 dec" xfId="1134" xr:uid="{00000000-0005-0000-0000-000086000000}"/>
    <cellStyle name="C14b_Current Year Figs 3 dec" xfId="1135" xr:uid="{00000000-0005-0000-0000-000087000000}"/>
    <cellStyle name="C14c_Current year %" xfId="1136" xr:uid="{00000000-0005-0000-0000-000088000000}"/>
    <cellStyle name="C14d_Current Year Figs 1 dec" xfId="1137" xr:uid="{00000000-0005-0000-0000-000089000000}"/>
    <cellStyle name="C14e_Current year (%)" xfId="1138" xr:uid="{00000000-0005-0000-0000-00008A000000}"/>
    <cellStyle name="C15_Previous year figs" xfId="1139" xr:uid="{00000000-0005-0000-0000-00008B000000}"/>
    <cellStyle name="C15a_Previous year figs 2 dec" xfId="1140" xr:uid="{00000000-0005-0000-0000-00008C000000}"/>
    <cellStyle name="C15b_Prevoius Year Figs 3 dec" xfId="1141" xr:uid="{00000000-0005-0000-0000-00008D000000}"/>
    <cellStyle name="C15c_Previous year %" xfId="1142" xr:uid="{00000000-0005-0000-0000-00008E000000}"/>
    <cellStyle name="C15d_Previous Year Figs 1 dec" xfId="1143" xr:uid="{00000000-0005-0000-0000-00008F000000}"/>
    <cellStyle name="C15e__Previous year (%)" xfId="1144" xr:uid="{00000000-0005-0000-0000-000090000000}"/>
    <cellStyle name="C16_Note_figs" xfId="1145" xr:uid="{00000000-0005-0000-0000-000091000000}"/>
    <cellStyle name="C17_Parent Current yr figs" xfId="1146" xr:uid="{00000000-0005-0000-0000-000092000000}"/>
    <cellStyle name="C18_Parent Previous yr figs" xfId="1147" xr:uid="{00000000-0005-0000-0000-000093000000}"/>
    <cellStyle name="C19_Regular figs" xfId="1148" xr:uid="{00000000-0005-0000-0000-000094000000}"/>
    <cellStyle name="C20_Note headings" xfId="1149" xr:uid="{00000000-0005-0000-0000-000095000000}"/>
    <cellStyle name="C21_Regular figs 1 dec" xfId="1150" xr:uid="{00000000-0005-0000-0000-000096000000}"/>
    <cellStyle name="C22_Running head" xfId="1151" xr:uid="{00000000-0005-0000-0000-000097000000}"/>
    <cellStyle name="C23_Folios" xfId="1152" xr:uid="{00000000-0005-0000-0000-000098000000}"/>
    <cellStyle name="Calculation 2" xfId="1313" xr:uid="{00000000-0005-0000-0000-000099000000}"/>
    <cellStyle name="Calculation 3" xfId="1314" xr:uid="{00000000-0005-0000-0000-00009A000000}"/>
    <cellStyle name="Calculation 4" xfId="1315" xr:uid="{00000000-0005-0000-0000-00009B000000}"/>
    <cellStyle name="Calculation 5" xfId="1316" xr:uid="{00000000-0005-0000-0000-00009C000000}"/>
    <cellStyle name="Check Cell 2" xfId="1317" xr:uid="{00000000-0005-0000-0000-00009D000000}"/>
    <cellStyle name="Check Cell 3" xfId="1318" xr:uid="{00000000-0005-0000-0000-00009E000000}"/>
    <cellStyle name="Check Cell 4" xfId="1319" xr:uid="{00000000-0005-0000-0000-00009F000000}"/>
    <cellStyle name="Check Cell 5" xfId="1320" xr:uid="{00000000-0005-0000-0000-0000A0000000}"/>
    <cellStyle name="colhead1" xfId="26" xr:uid="{00000000-0005-0000-0000-0000A1000000}"/>
    <cellStyle name="colhead2" xfId="27" xr:uid="{00000000-0005-0000-0000-0000A2000000}"/>
    <cellStyle name="Comma 2" xfId="3" xr:uid="{00000000-0005-0000-0000-0000A3000000}"/>
    <cellStyle name="Comma 2 2" xfId="4" xr:uid="{00000000-0005-0000-0000-0000A4000000}"/>
    <cellStyle name="Comma 3" xfId="1153" xr:uid="{00000000-0005-0000-0000-0000A5000000}"/>
    <cellStyle name="Comma 3 2" xfId="1154" xr:uid="{00000000-0005-0000-0000-0000A6000000}"/>
    <cellStyle name="Comma 5" xfId="1155" xr:uid="{00000000-0005-0000-0000-0000A7000000}"/>
    <cellStyle name="data" xfId="28" xr:uid="{00000000-0005-0000-0000-0000A8000000}"/>
    <cellStyle name="double line" xfId="29" xr:uid="{00000000-0005-0000-0000-0000A9000000}"/>
    <cellStyle name="Emphasis 1" xfId="1156" xr:uid="{00000000-0005-0000-0000-0000AA000000}"/>
    <cellStyle name="Emphasis 2" xfId="1157" xr:uid="{00000000-0005-0000-0000-0000AB000000}"/>
    <cellStyle name="Emphasis 3" xfId="1158" xr:uid="{00000000-0005-0000-0000-0000AC000000}"/>
    <cellStyle name="Explanatory Text 2" xfId="1321" xr:uid="{00000000-0005-0000-0000-0000AD000000}"/>
    <cellStyle name="Explanatory Text 3" xfId="1322" xr:uid="{00000000-0005-0000-0000-0000AE000000}"/>
    <cellStyle name="Explanatory Text 4" xfId="1323" xr:uid="{00000000-0005-0000-0000-0000AF000000}"/>
    <cellStyle name="Explanatory Text 5" xfId="1324" xr:uid="{00000000-0005-0000-0000-0000B0000000}"/>
    <cellStyle name="footnote" xfId="30" xr:uid="{00000000-0005-0000-0000-0000B1000000}"/>
    <cellStyle name="G03_Text" xfId="1159" xr:uid="{00000000-0005-0000-0000-0000B2000000}"/>
    <cellStyle name="Good 2" xfId="1325" xr:uid="{00000000-0005-0000-0000-0000B3000000}"/>
    <cellStyle name="Good 3" xfId="1326" xr:uid="{00000000-0005-0000-0000-0000B4000000}"/>
    <cellStyle name="Good 4" xfId="1327" xr:uid="{00000000-0005-0000-0000-0000B5000000}"/>
    <cellStyle name="Good 5" xfId="1328" xr:uid="{00000000-0005-0000-0000-0000B6000000}"/>
    <cellStyle name="head" xfId="31" xr:uid="{00000000-0005-0000-0000-0000B7000000}"/>
    <cellStyle name="Heading 1 2" xfId="1329" xr:uid="{00000000-0005-0000-0000-0000B8000000}"/>
    <cellStyle name="Heading 1 3" xfId="1330" xr:uid="{00000000-0005-0000-0000-0000B9000000}"/>
    <cellStyle name="Heading 1 4" xfId="1331" xr:uid="{00000000-0005-0000-0000-0000BA000000}"/>
    <cellStyle name="Heading 1 5" xfId="1332" xr:uid="{00000000-0005-0000-0000-0000BB000000}"/>
    <cellStyle name="Heading 2 2" xfId="1333" xr:uid="{00000000-0005-0000-0000-0000BC000000}"/>
    <cellStyle name="Heading 2 3" xfId="1334" xr:uid="{00000000-0005-0000-0000-0000BD000000}"/>
    <cellStyle name="Heading 2 4" xfId="1335" xr:uid="{00000000-0005-0000-0000-0000BE000000}"/>
    <cellStyle name="Heading 2 5" xfId="1336" xr:uid="{00000000-0005-0000-0000-0000BF000000}"/>
    <cellStyle name="Heading 3 2" xfId="1337" xr:uid="{00000000-0005-0000-0000-0000C0000000}"/>
    <cellStyle name="Heading 3 3" xfId="1338" xr:uid="{00000000-0005-0000-0000-0000C1000000}"/>
    <cellStyle name="Heading 3 4" xfId="1339" xr:uid="{00000000-0005-0000-0000-0000C2000000}"/>
    <cellStyle name="Heading 3 5" xfId="1340" xr:uid="{00000000-0005-0000-0000-0000C3000000}"/>
    <cellStyle name="Heading 4 2" xfId="1341" xr:uid="{00000000-0005-0000-0000-0000C4000000}"/>
    <cellStyle name="Heading 4 3" xfId="1342" xr:uid="{00000000-0005-0000-0000-0000C5000000}"/>
    <cellStyle name="Heading 4 4" xfId="1343" xr:uid="{00000000-0005-0000-0000-0000C6000000}"/>
    <cellStyle name="Heading 4 5" xfId="1344" xr:uid="{00000000-0005-0000-0000-0000C7000000}"/>
    <cellStyle name="heading1" xfId="32" xr:uid="{00000000-0005-0000-0000-0000C8000000}"/>
    <cellStyle name="Hyperlink" xfId="1" builtinId="8"/>
    <cellStyle name="Hyperlink 2" xfId="33" xr:uid="{00000000-0005-0000-0000-0000CA000000}"/>
    <cellStyle name="Hyperlink 2 2" xfId="1160" xr:uid="{00000000-0005-0000-0000-0000CB000000}"/>
    <cellStyle name="Hyperlink 3" xfId="1093" xr:uid="{00000000-0005-0000-0000-0000CC000000}"/>
    <cellStyle name="Input 2" xfId="1345" xr:uid="{00000000-0005-0000-0000-0000CD000000}"/>
    <cellStyle name="Input 3" xfId="1346" xr:uid="{00000000-0005-0000-0000-0000CE000000}"/>
    <cellStyle name="Input 4" xfId="1347" xr:uid="{00000000-0005-0000-0000-0000CF000000}"/>
    <cellStyle name="Input 5" xfId="1348" xr:uid="{00000000-0005-0000-0000-0000D0000000}"/>
    <cellStyle name="line" xfId="34" xr:uid="{00000000-0005-0000-0000-0000D1000000}"/>
    <cellStyle name="Linked Cell 2" xfId="1349" xr:uid="{00000000-0005-0000-0000-0000D2000000}"/>
    <cellStyle name="Linked Cell 3" xfId="1350" xr:uid="{00000000-0005-0000-0000-0000D3000000}"/>
    <cellStyle name="Linked Cell 4" xfId="1351" xr:uid="{00000000-0005-0000-0000-0000D4000000}"/>
    <cellStyle name="Linked Cell 5" xfId="1352" xr:uid="{00000000-0005-0000-0000-0000D5000000}"/>
    <cellStyle name="Neutral 2" xfId="1353" xr:uid="{00000000-0005-0000-0000-0000D6000000}"/>
    <cellStyle name="Neutral 3" xfId="1354" xr:uid="{00000000-0005-0000-0000-0000D7000000}"/>
    <cellStyle name="Neutral 4" xfId="1355" xr:uid="{00000000-0005-0000-0000-0000D8000000}"/>
    <cellStyle name="Neutral 5" xfId="1356" xr:uid="{00000000-0005-0000-0000-0000D9000000}"/>
    <cellStyle name="Normal" xfId="0" builtinId="0"/>
    <cellStyle name="Normal 10" xfId="5" xr:uid="{00000000-0005-0000-0000-0000DB000000}"/>
    <cellStyle name="Normal 10 2" xfId="1162" xr:uid="{00000000-0005-0000-0000-0000DC000000}"/>
    <cellStyle name="Normal 10 2 2" xfId="6" xr:uid="{00000000-0005-0000-0000-0000DD000000}"/>
    <cellStyle name="Normal 10 3" xfId="1163" xr:uid="{00000000-0005-0000-0000-0000DE000000}"/>
    <cellStyle name="Normal 10 4" xfId="1161" xr:uid="{00000000-0005-0000-0000-0000DF000000}"/>
    <cellStyle name="Normal 101" xfId="1164" xr:uid="{00000000-0005-0000-0000-0000E0000000}"/>
    <cellStyle name="Normal 11" xfId="1165" xr:uid="{00000000-0005-0000-0000-0000E1000000}"/>
    <cellStyle name="Normal 11 2" xfId="35" xr:uid="{00000000-0005-0000-0000-0000E2000000}"/>
    <cellStyle name="Normal 11 2 2" xfId="1099" xr:uid="{00000000-0005-0000-0000-0000E3000000}"/>
    <cellStyle name="Normal 11 2 3" xfId="1166" xr:uid="{00000000-0005-0000-0000-0000E4000000}"/>
    <cellStyle name="Normal 11 3" xfId="1167" xr:uid="{00000000-0005-0000-0000-0000E5000000}"/>
    <cellStyle name="Normal 12" xfId="1168" xr:uid="{00000000-0005-0000-0000-0000E6000000}"/>
    <cellStyle name="Normal 13" xfId="1169" xr:uid="{00000000-0005-0000-0000-0000E7000000}"/>
    <cellStyle name="Normal 14" xfId="1170" xr:uid="{00000000-0005-0000-0000-0000E8000000}"/>
    <cellStyle name="Normal 15" xfId="1171" xr:uid="{00000000-0005-0000-0000-0000E9000000}"/>
    <cellStyle name="Normal 16" xfId="2" xr:uid="{00000000-0005-0000-0000-0000EA000000}"/>
    <cellStyle name="Normal 16 2" xfId="36" xr:uid="{00000000-0005-0000-0000-0000EB000000}"/>
    <cellStyle name="Normal 16 2 2" xfId="1096" xr:uid="{00000000-0005-0000-0000-0000EC000000}"/>
    <cellStyle name="Normal 16 3" xfId="1172" xr:uid="{00000000-0005-0000-0000-0000ED000000}"/>
    <cellStyle name="Normal 17" xfId="1173" xr:uid="{00000000-0005-0000-0000-0000EE000000}"/>
    <cellStyle name="Normal 18" xfId="1095" xr:uid="{00000000-0005-0000-0000-0000EF000000}"/>
    <cellStyle name="Normal 19" xfId="1212" xr:uid="{00000000-0005-0000-0000-0000F0000000}"/>
    <cellStyle name="Normal 2" xfId="7" xr:uid="{00000000-0005-0000-0000-0000F1000000}"/>
    <cellStyle name="Normal 2 10" xfId="8" xr:uid="{00000000-0005-0000-0000-0000F2000000}"/>
    <cellStyle name="Normal 2 2" xfId="9" xr:uid="{00000000-0005-0000-0000-0000F3000000}"/>
    <cellStyle name="Normal 2 2 2" xfId="37" xr:uid="{00000000-0005-0000-0000-0000F4000000}"/>
    <cellStyle name="Normal 2 2 3" xfId="38" xr:uid="{00000000-0005-0000-0000-0000F5000000}"/>
    <cellStyle name="Normal 2 2 3 2" xfId="1174" xr:uid="{00000000-0005-0000-0000-0000F6000000}"/>
    <cellStyle name="Normal 2 3" xfId="19" xr:uid="{00000000-0005-0000-0000-0000F7000000}"/>
    <cellStyle name="Normal 2 3 2" xfId="39" xr:uid="{00000000-0005-0000-0000-0000F8000000}"/>
    <cellStyle name="Normal 2 3 2 2" xfId="1094" xr:uid="{00000000-0005-0000-0000-0000F9000000}"/>
    <cellStyle name="Normal 2 4" xfId="20" xr:uid="{00000000-0005-0000-0000-0000FA000000}"/>
    <cellStyle name="Normal 2 4 2" xfId="40" xr:uid="{00000000-0005-0000-0000-0000FB000000}"/>
    <cellStyle name="Normal 2 5" xfId="17" xr:uid="{00000000-0005-0000-0000-0000FC000000}"/>
    <cellStyle name="Normal 2 6" xfId="1357" xr:uid="{00000000-0005-0000-0000-0000FD000000}"/>
    <cellStyle name="Normal 23 5" xfId="1175" xr:uid="{00000000-0005-0000-0000-0000FE000000}"/>
    <cellStyle name="Normal 3" xfId="10" xr:uid="{00000000-0005-0000-0000-0000FF000000}"/>
    <cellStyle name="Normal 3 2" xfId="11" xr:uid="{00000000-0005-0000-0000-000000010000}"/>
    <cellStyle name="Normal 3 2 2" xfId="41" xr:uid="{00000000-0005-0000-0000-000001010000}"/>
    <cellStyle name="Normal 3 2 3" xfId="42" xr:uid="{00000000-0005-0000-0000-000002010000}"/>
    <cellStyle name="Normal 3 3" xfId="21" xr:uid="{00000000-0005-0000-0000-000003010000}"/>
    <cellStyle name="Normal 3 3 2" xfId="1176" xr:uid="{00000000-0005-0000-0000-000004010000}"/>
    <cellStyle name="Normal 3 3 3" xfId="1177" xr:uid="{00000000-0005-0000-0000-000005010000}"/>
    <cellStyle name="Normal 3 3 3 2" xfId="1178" xr:uid="{00000000-0005-0000-0000-000006010000}"/>
    <cellStyle name="Normal 3 3 4" xfId="1097" xr:uid="{00000000-0005-0000-0000-000007010000}"/>
    <cellStyle name="Normal 3 4" xfId="22" xr:uid="{00000000-0005-0000-0000-000008010000}"/>
    <cellStyle name="Normal 33" xfId="1179" xr:uid="{00000000-0005-0000-0000-000009010000}"/>
    <cellStyle name="Normal 4" xfId="23" xr:uid="{00000000-0005-0000-0000-00000A010000}"/>
    <cellStyle name="Normal 4 2" xfId="43" xr:uid="{00000000-0005-0000-0000-00000B010000}"/>
    <cellStyle name="Normal 4 2 2" xfId="1180" xr:uid="{00000000-0005-0000-0000-00000C010000}"/>
    <cellStyle name="Normal 4 3" xfId="44" xr:uid="{00000000-0005-0000-0000-00000D010000}"/>
    <cellStyle name="Normal 4 4" xfId="45" xr:uid="{00000000-0005-0000-0000-00000E010000}"/>
    <cellStyle name="Normal 42" xfId="1181" xr:uid="{00000000-0005-0000-0000-00000F010000}"/>
    <cellStyle name="Normal 5" xfId="18" xr:uid="{00000000-0005-0000-0000-000010010000}"/>
    <cellStyle name="Normal 5 2" xfId="12" xr:uid="{00000000-0005-0000-0000-000011010000}"/>
    <cellStyle name="Normal 5 3" xfId="46" xr:uid="{00000000-0005-0000-0000-000012010000}"/>
    <cellStyle name="Normal 5 4" xfId="1358" xr:uid="{00000000-0005-0000-0000-000013010000}"/>
    <cellStyle name="Normal 6" xfId="13" xr:uid="{00000000-0005-0000-0000-000014010000}"/>
    <cellStyle name="Normal 6 2" xfId="47" xr:uid="{00000000-0005-0000-0000-000015010000}"/>
    <cellStyle name="Normal 6 2 2" xfId="1182" xr:uid="{00000000-0005-0000-0000-000016010000}"/>
    <cellStyle name="Normal 7" xfId="24" xr:uid="{00000000-0005-0000-0000-000017010000}"/>
    <cellStyle name="Normal 7 2" xfId="1183" xr:uid="{00000000-0005-0000-0000-000018010000}"/>
    <cellStyle name="Normal 7 3" xfId="1359" xr:uid="{00000000-0005-0000-0000-000019010000}"/>
    <cellStyle name="Normal 8" xfId="16" xr:uid="{00000000-0005-0000-0000-00001A010000}"/>
    <cellStyle name="Normal 8 2" xfId="1185" xr:uid="{00000000-0005-0000-0000-00001B010000}"/>
    <cellStyle name="Normal 8 3" xfId="1184" xr:uid="{00000000-0005-0000-0000-00001C010000}"/>
    <cellStyle name="Normal 8 7" xfId="1186" xr:uid="{00000000-0005-0000-0000-00001D010000}"/>
    <cellStyle name="Normal 83" xfId="1187" xr:uid="{00000000-0005-0000-0000-00001E010000}"/>
    <cellStyle name="Normal 84" xfId="1188" xr:uid="{00000000-0005-0000-0000-00001F010000}"/>
    <cellStyle name="Normal 85" xfId="1189" xr:uid="{00000000-0005-0000-0000-000020010000}"/>
    <cellStyle name="Normal 86" xfId="1190" xr:uid="{00000000-0005-0000-0000-000021010000}"/>
    <cellStyle name="Normal 87" xfId="1191" xr:uid="{00000000-0005-0000-0000-000022010000}"/>
    <cellStyle name="Normal 9" xfId="48" xr:uid="{00000000-0005-0000-0000-000023010000}"/>
    <cellStyle name="Normal 9 10" xfId="1193" xr:uid="{00000000-0005-0000-0000-000024010000}"/>
    <cellStyle name="Normal 9 2" xfId="1194" xr:uid="{00000000-0005-0000-0000-000025010000}"/>
    <cellStyle name="Normal 9 3" xfId="1192" xr:uid="{00000000-0005-0000-0000-000026010000}"/>
    <cellStyle name="Note 2" xfId="25" xr:uid="{00000000-0005-0000-0000-000027010000}"/>
    <cellStyle name="Note 2 2" xfId="49" xr:uid="{00000000-0005-0000-0000-000028010000}"/>
    <cellStyle name="Note 2 3" xfId="1360" xr:uid="{00000000-0005-0000-0000-000029010000}"/>
    <cellStyle name="Note 3" xfId="1361" xr:uid="{00000000-0005-0000-0000-00002A010000}"/>
    <cellStyle name="Note 4" xfId="1362" xr:uid="{00000000-0005-0000-0000-00002B010000}"/>
    <cellStyle name="Note 5" xfId="1363" xr:uid="{00000000-0005-0000-0000-00002C010000}"/>
    <cellStyle name="numbertext" xfId="50" xr:uid="{00000000-0005-0000-0000-00002D010000}"/>
    <cellStyle name="O01_Table text" xfId="1195" xr:uid="{00000000-0005-0000-0000-00002E010000}"/>
    <cellStyle name="O02_Previous year figs" xfId="1196" xr:uid="{00000000-0005-0000-0000-00002F010000}"/>
    <cellStyle name="Output 2" xfId="1364" xr:uid="{00000000-0005-0000-0000-000030010000}"/>
    <cellStyle name="Output 3" xfId="1365" xr:uid="{00000000-0005-0000-0000-000031010000}"/>
    <cellStyle name="Output 4" xfId="1366" xr:uid="{00000000-0005-0000-0000-000032010000}"/>
    <cellStyle name="Output 5" xfId="1367" xr:uid="{00000000-0005-0000-0000-000033010000}"/>
    <cellStyle name="Percent 2" xfId="1197" xr:uid="{00000000-0005-0000-0000-000034010000}"/>
    <cellStyle name="Percent 2 10" xfId="1198" xr:uid="{00000000-0005-0000-0000-000035010000}"/>
    <cellStyle name="Percent 3" xfId="1098" xr:uid="{00000000-0005-0000-0000-000036010000}"/>
    <cellStyle name="Percent 4" xfId="14" xr:uid="{00000000-0005-0000-0000-000037010000}"/>
    <cellStyle name="Percent 5" xfId="1368" xr:uid="{00000000-0005-0000-0000-000038010000}"/>
    <cellStyle name="Percent 8" xfId="1199" xr:uid="{00000000-0005-0000-0000-000039010000}"/>
    <cellStyle name="Sheet Title" xfId="1200" xr:uid="{00000000-0005-0000-0000-00003A010000}"/>
    <cellStyle name="Style 1" xfId="1201" xr:uid="{00000000-0005-0000-0000-00003B010000}"/>
    <cellStyle name="style1405592466248" xfId="51" xr:uid="{00000000-0005-0000-0000-00003C010000}"/>
    <cellStyle name="style1405592466311" xfId="52" xr:uid="{00000000-0005-0000-0000-00003D010000}"/>
    <cellStyle name="style1405592466342" xfId="53" xr:uid="{00000000-0005-0000-0000-00003E010000}"/>
    <cellStyle name="style1405592466373" xfId="54" xr:uid="{00000000-0005-0000-0000-00003F010000}"/>
    <cellStyle name="style1405592466404" xfId="55" xr:uid="{00000000-0005-0000-0000-000040010000}"/>
    <cellStyle name="style1405592466451" xfId="56" xr:uid="{00000000-0005-0000-0000-000041010000}"/>
    <cellStyle name="style1405592466482" xfId="57" xr:uid="{00000000-0005-0000-0000-000042010000}"/>
    <cellStyle name="style1405592466513" xfId="58" xr:uid="{00000000-0005-0000-0000-000043010000}"/>
    <cellStyle name="style1405592466545" xfId="59" xr:uid="{00000000-0005-0000-0000-000044010000}"/>
    <cellStyle name="style1405592466607" xfId="60" xr:uid="{00000000-0005-0000-0000-000045010000}"/>
    <cellStyle name="style1405592466638" xfId="61" xr:uid="{00000000-0005-0000-0000-000046010000}"/>
    <cellStyle name="style1405592466669" xfId="62" xr:uid="{00000000-0005-0000-0000-000047010000}"/>
    <cellStyle name="style1405592466701" xfId="63" xr:uid="{00000000-0005-0000-0000-000048010000}"/>
    <cellStyle name="style1405592466716" xfId="64" xr:uid="{00000000-0005-0000-0000-000049010000}"/>
    <cellStyle name="style1405592466747" xfId="65" xr:uid="{00000000-0005-0000-0000-00004A010000}"/>
    <cellStyle name="style1405592466779" xfId="66" xr:uid="{00000000-0005-0000-0000-00004B010000}"/>
    <cellStyle name="style1405592466810" xfId="67" xr:uid="{00000000-0005-0000-0000-00004C010000}"/>
    <cellStyle name="style1405592466841" xfId="68" xr:uid="{00000000-0005-0000-0000-00004D010000}"/>
    <cellStyle name="style1405592466872" xfId="69" xr:uid="{00000000-0005-0000-0000-00004E010000}"/>
    <cellStyle name="style1405592466903" xfId="70" xr:uid="{00000000-0005-0000-0000-00004F010000}"/>
    <cellStyle name="style1405592466935" xfId="71" xr:uid="{00000000-0005-0000-0000-000050010000}"/>
    <cellStyle name="style1405592466950" xfId="72" xr:uid="{00000000-0005-0000-0000-000051010000}"/>
    <cellStyle name="style1405592466981" xfId="73" xr:uid="{00000000-0005-0000-0000-000052010000}"/>
    <cellStyle name="style1405592467028" xfId="74" xr:uid="{00000000-0005-0000-0000-000053010000}"/>
    <cellStyle name="style1405592467059" xfId="75" xr:uid="{00000000-0005-0000-0000-000054010000}"/>
    <cellStyle name="style1405592467075" xfId="76" xr:uid="{00000000-0005-0000-0000-000055010000}"/>
    <cellStyle name="style1405592467106" xfId="77" xr:uid="{00000000-0005-0000-0000-000056010000}"/>
    <cellStyle name="style1405592467122" xfId="78" xr:uid="{00000000-0005-0000-0000-000057010000}"/>
    <cellStyle name="style1405592467153" xfId="79" xr:uid="{00000000-0005-0000-0000-000058010000}"/>
    <cellStyle name="style1405592467169" xfId="80" xr:uid="{00000000-0005-0000-0000-000059010000}"/>
    <cellStyle name="style1405592467200" xfId="81" xr:uid="{00000000-0005-0000-0000-00005A010000}"/>
    <cellStyle name="style1405592467231" xfId="82" xr:uid="{00000000-0005-0000-0000-00005B010000}"/>
    <cellStyle name="style1405592467247" xfId="83" xr:uid="{00000000-0005-0000-0000-00005C010000}"/>
    <cellStyle name="style1405592467278" xfId="84" xr:uid="{00000000-0005-0000-0000-00005D010000}"/>
    <cellStyle name="style1405592467309" xfId="85" xr:uid="{00000000-0005-0000-0000-00005E010000}"/>
    <cellStyle name="style1405592467325" xfId="86" xr:uid="{00000000-0005-0000-0000-00005F010000}"/>
    <cellStyle name="style1405592467356" xfId="87" xr:uid="{00000000-0005-0000-0000-000060010000}"/>
    <cellStyle name="style1405592467371" xfId="88" xr:uid="{00000000-0005-0000-0000-000061010000}"/>
    <cellStyle name="style1405592467434" xfId="89" xr:uid="{00000000-0005-0000-0000-000062010000}"/>
    <cellStyle name="style1405592467449" xfId="90" xr:uid="{00000000-0005-0000-0000-000063010000}"/>
    <cellStyle name="style1405592467496" xfId="91" xr:uid="{00000000-0005-0000-0000-000064010000}"/>
    <cellStyle name="style1405592467527" xfId="92" xr:uid="{00000000-0005-0000-0000-000065010000}"/>
    <cellStyle name="style1405592467559" xfId="93" xr:uid="{00000000-0005-0000-0000-000066010000}"/>
    <cellStyle name="style1405592467574" xfId="94" xr:uid="{00000000-0005-0000-0000-000067010000}"/>
    <cellStyle name="style1405592467605" xfId="95" xr:uid="{00000000-0005-0000-0000-000068010000}"/>
    <cellStyle name="style1405592467637" xfId="96" xr:uid="{00000000-0005-0000-0000-000069010000}"/>
    <cellStyle name="style1405592467652" xfId="97" xr:uid="{00000000-0005-0000-0000-00006A010000}"/>
    <cellStyle name="style1405592467683" xfId="98" xr:uid="{00000000-0005-0000-0000-00006B010000}"/>
    <cellStyle name="style1405592467715" xfId="99" xr:uid="{00000000-0005-0000-0000-00006C010000}"/>
    <cellStyle name="style1405592467730" xfId="100" xr:uid="{00000000-0005-0000-0000-00006D010000}"/>
    <cellStyle name="style1405592467746" xfId="101" xr:uid="{00000000-0005-0000-0000-00006E010000}"/>
    <cellStyle name="style1405592467777" xfId="102" xr:uid="{00000000-0005-0000-0000-00006F010000}"/>
    <cellStyle name="style1405592467808" xfId="103" xr:uid="{00000000-0005-0000-0000-000070010000}"/>
    <cellStyle name="style1405592467839" xfId="104" xr:uid="{00000000-0005-0000-0000-000071010000}"/>
    <cellStyle name="style1405592467855" xfId="105" xr:uid="{00000000-0005-0000-0000-000072010000}"/>
    <cellStyle name="style1405592467886" xfId="106" xr:uid="{00000000-0005-0000-0000-000073010000}"/>
    <cellStyle name="style1405592467902" xfId="107" xr:uid="{00000000-0005-0000-0000-000074010000}"/>
    <cellStyle name="style1405592467933" xfId="108" xr:uid="{00000000-0005-0000-0000-000075010000}"/>
    <cellStyle name="style1405592467949" xfId="109" xr:uid="{00000000-0005-0000-0000-000076010000}"/>
    <cellStyle name="style1405592468011" xfId="110" xr:uid="{00000000-0005-0000-0000-000077010000}"/>
    <cellStyle name="style1405592468027" xfId="111" xr:uid="{00000000-0005-0000-0000-000078010000}"/>
    <cellStyle name="style1405592468058" xfId="112" xr:uid="{00000000-0005-0000-0000-000079010000}"/>
    <cellStyle name="style1405592468073" xfId="113" xr:uid="{00000000-0005-0000-0000-00007A010000}"/>
    <cellStyle name="style1405592468105" xfId="114" xr:uid="{00000000-0005-0000-0000-00007B010000}"/>
    <cellStyle name="style1405592468120" xfId="115" xr:uid="{00000000-0005-0000-0000-00007C010000}"/>
    <cellStyle name="style1405592468136" xfId="116" xr:uid="{00000000-0005-0000-0000-00007D010000}"/>
    <cellStyle name="style1405592468167" xfId="117" xr:uid="{00000000-0005-0000-0000-00007E010000}"/>
    <cellStyle name="style1405592468307" xfId="118" xr:uid="{00000000-0005-0000-0000-00007F010000}"/>
    <cellStyle name="style1405592468354" xfId="119" xr:uid="{00000000-0005-0000-0000-000080010000}"/>
    <cellStyle name="style1405593751810" xfId="120" xr:uid="{00000000-0005-0000-0000-000081010000}"/>
    <cellStyle name="style1405593751840" xfId="121" xr:uid="{00000000-0005-0000-0000-000082010000}"/>
    <cellStyle name="style1405593751866" xfId="122" xr:uid="{00000000-0005-0000-0000-000083010000}"/>
    <cellStyle name="style1405593751887" xfId="123" xr:uid="{00000000-0005-0000-0000-000084010000}"/>
    <cellStyle name="style1405593751916" xfId="124" xr:uid="{00000000-0005-0000-0000-000085010000}"/>
    <cellStyle name="style1405593751942" xfId="125" xr:uid="{00000000-0005-0000-0000-000086010000}"/>
    <cellStyle name="style1405593751969" xfId="126" xr:uid="{00000000-0005-0000-0000-000087010000}"/>
    <cellStyle name="style1405593751994" xfId="127" xr:uid="{00000000-0005-0000-0000-000088010000}"/>
    <cellStyle name="style1405593752020" xfId="128" xr:uid="{00000000-0005-0000-0000-000089010000}"/>
    <cellStyle name="style1405593752044" xfId="129" xr:uid="{00000000-0005-0000-0000-00008A010000}"/>
    <cellStyle name="style1405593752069" xfId="130" xr:uid="{00000000-0005-0000-0000-00008B010000}"/>
    <cellStyle name="style1405593752093" xfId="131" xr:uid="{00000000-0005-0000-0000-00008C010000}"/>
    <cellStyle name="style1405593752113" xfId="132" xr:uid="{00000000-0005-0000-0000-00008D010000}"/>
    <cellStyle name="style1405593752133" xfId="133" xr:uid="{00000000-0005-0000-0000-00008E010000}"/>
    <cellStyle name="style1405593752156" xfId="134" xr:uid="{00000000-0005-0000-0000-00008F010000}"/>
    <cellStyle name="style1405593752219" xfId="135" xr:uid="{00000000-0005-0000-0000-000090010000}"/>
    <cellStyle name="style1405593752245" xfId="136" xr:uid="{00000000-0005-0000-0000-000091010000}"/>
    <cellStyle name="style1405593752269" xfId="137" xr:uid="{00000000-0005-0000-0000-000092010000}"/>
    <cellStyle name="style1405593752295" xfId="138" xr:uid="{00000000-0005-0000-0000-000093010000}"/>
    <cellStyle name="style1405593752320" xfId="139" xr:uid="{00000000-0005-0000-0000-000094010000}"/>
    <cellStyle name="style1405593752340" xfId="140" xr:uid="{00000000-0005-0000-0000-000095010000}"/>
    <cellStyle name="style1405593752361" xfId="141" xr:uid="{00000000-0005-0000-0000-000096010000}"/>
    <cellStyle name="style1405593752381" xfId="142" xr:uid="{00000000-0005-0000-0000-000097010000}"/>
    <cellStyle name="style1405593752401" xfId="143" xr:uid="{00000000-0005-0000-0000-000098010000}"/>
    <cellStyle name="style1405593752420" xfId="144" xr:uid="{00000000-0005-0000-0000-000099010000}"/>
    <cellStyle name="style1405593752440" xfId="145" xr:uid="{00000000-0005-0000-0000-00009A010000}"/>
    <cellStyle name="style1405593752461" xfId="146" xr:uid="{00000000-0005-0000-0000-00009B010000}"/>
    <cellStyle name="style1405593752481" xfId="147" xr:uid="{00000000-0005-0000-0000-00009C010000}"/>
    <cellStyle name="style1405593752505" xfId="148" xr:uid="{00000000-0005-0000-0000-00009D010000}"/>
    <cellStyle name="style1405593752539" xfId="149" xr:uid="{00000000-0005-0000-0000-00009E010000}"/>
    <cellStyle name="style1405593752569" xfId="150" xr:uid="{00000000-0005-0000-0000-00009F010000}"/>
    <cellStyle name="style1405593752650" xfId="151" xr:uid="{00000000-0005-0000-0000-0000A0010000}"/>
    <cellStyle name="style1405593752674" xfId="152" xr:uid="{00000000-0005-0000-0000-0000A1010000}"/>
    <cellStyle name="style1405593752700" xfId="153" xr:uid="{00000000-0005-0000-0000-0000A2010000}"/>
    <cellStyle name="style1405593752726" xfId="154" xr:uid="{00000000-0005-0000-0000-0000A3010000}"/>
    <cellStyle name="style1405593752745" xfId="155" xr:uid="{00000000-0005-0000-0000-0000A4010000}"/>
    <cellStyle name="style1405593752763" xfId="156" xr:uid="{00000000-0005-0000-0000-0000A5010000}"/>
    <cellStyle name="style1405593752782" xfId="157" xr:uid="{00000000-0005-0000-0000-0000A6010000}"/>
    <cellStyle name="style1405593752804" xfId="158" xr:uid="{00000000-0005-0000-0000-0000A7010000}"/>
    <cellStyle name="style1405593752829" xfId="159" xr:uid="{00000000-0005-0000-0000-0000A8010000}"/>
    <cellStyle name="style1405593752855" xfId="160" xr:uid="{00000000-0005-0000-0000-0000A9010000}"/>
    <cellStyle name="style1405593752876" xfId="161" xr:uid="{00000000-0005-0000-0000-0000AA010000}"/>
    <cellStyle name="style1405593752900" xfId="162" xr:uid="{00000000-0005-0000-0000-0000AB010000}"/>
    <cellStyle name="style1405593752927" xfId="163" xr:uid="{00000000-0005-0000-0000-0000AC010000}"/>
    <cellStyle name="style1405593752946" xfId="164" xr:uid="{00000000-0005-0000-0000-0000AD010000}"/>
    <cellStyle name="style1405593752972" xfId="165" xr:uid="{00000000-0005-0000-0000-0000AE010000}"/>
    <cellStyle name="style1405593752997" xfId="166" xr:uid="{00000000-0005-0000-0000-0000AF010000}"/>
    <cellStyle name="style1405593753062" xfId="167" xr:uid="{00000000-0005-0000-0000-0000B0010000}"/>
    <cellStyle name="style1405593753080" xfId="168" xr:uid="{00000000-0005-0000-0000-0000B1010000}"/>
    <cellStyle name="style1405593753099" xfId="169" xr:uid="{00000000-0005-0000-0000-0000B2010000}"/>
    <cellStyle name="style1405593753121" xfId="170" xr:uid="{00000000-0005-0000-0000-0000B3010000}"/>
    <cellStyle name="style1405593753146" xfId="171" xr:uid="{00000000-0005-0000-0000-0000B4010000}"/>
    <cellStyle name="style1405593753170" xfId="172" xr:uid="{00000000-0005-0000-0000-0000B5010000}"/>
    <cellStyle name="style1405593753189" xfId="173" xr:uid="{00000000-0005-0000-0000-0000B6010000}"/>
    <cellStyle name="style1405593753214" xfId="174" xr:uid="{00000000-0005-0000-0000-0000B7010000}"/>
    <cellStyle name="style1405593753233" xfId="175" xr:uid="{00000000-0005-0000-0000-0000B8010000}"/>
    <cellStyle name="style1405593753252" xfId="176" xr:uid="{00000000-0005-0000-0000-0000B9010000}"/>
    <cellStyle name="style1405593753271" xfId="177" xr:uid="{00000000-0005-0000-0000-0000BA010000}"/>
    <cellStyle name="style1405593753293" xfId="178" xr:uid="{00000000-0005-0000-0000-0000BB010000}"/>
    <cellStyle name="style1405593753312" xfId="179" xr:uid="{00000000-0005-0000-0000-0000BC010000}"/>
    <cellStyle name="style1405593753330" xfId="180" xr:uid="{00000000-0005-0000-0000-0000BD010000}"/>
    <cellStyle name="style1405593753349" xfId="181" xr:uid="{00000000-0005-0000-0000-0000BE010000}"/>
    <cellStyle name="style1405593753369" xfId="182" xr:uid="{00000000-0005-0000-0000-0000BF010000}"/>
    <cellStyle name="style1405593753388" xfId="183" xr:uid="{00000000-0005-0000-0000-0000C0010000}"/>
    <cellStyle name="style1405593753407" xfId="184" xr:uid="{00000000-0005-0000-0000-0000C1010000}"/>
    <cellStyle name="style1405593753428" xfId="185" xr:uid="{00000000-0005-0000-0000-0000C2010000}"/>
    <cellStyle name="style1405593753583" xfId="186" xr:uid="{00000000-0005-0000-0000-0000C3010000}"/>
    <cellStyle name="style1405593753611" xfId="187" xr:uid="{00000000-0005-0000-0000-0000C4010000}"/>
    <cellStyle name="style1405593955548" xfId="188" xr:uid="{00000000-0005-0000-0000-0000C5010000}"/>
    <cellStyle name="style1405593955730" xfId="189" xr:uid="{00000000-0005-0000-0000-0000C6010000}"/>
    <cellStyle name="style1405593955822" xfId="190" xr:uid="{00000000-0005-0000-0000-0000C7010000}"/>
    <cellStyle name="style1405593955932" xfId="191" xr:uid="{00000000-0005-0000-0000-0000C8010000}"/>
    <cellStyle name="style1405593956160" xfId="192" xr:uid="{00000000-0005-0000-0000-0000C9010000}"/>
    <cellStyle name="style1405593956198" xfId="193" xr:uid="{00000000-0005-0000-0000-0000CA010000}"/>
    <cellStyle name="style1405593956253" xfId="194" xr:uid="{00000000-0005-0000-0000-0000CB010000}"/>
    <cellStyle name="style1405593956383" xfId="195" xr:uid="{00000000-0005-0000-0000-0000CC010000}"/>
    <cellStyle name="style1405594020147" xfId="196" xr:uid="{00000000-0005-0000-0000-0000CD010000}"/>
    <cellStyle name="style1405594020195" xfId="197" xr:uid="{00000000-0005-0000-0000-0000CE010000}"/>
    <cellStyle name="style1405594020240" xfId="198" xr:uid="{00000000-0005-0000-0000-0000CF010000}"/>
    <cellStyle name="style1405594020827" xfId="199" xr:uid="{00000000-0005-0000-0000-0000D0010000}"/>
    <cellStyle name="style1405594020984" xfId="200" xr:uid="{00000000-0005-0000-0000-0000D1010000}"/>
    <cellStyle name="style1405594021124" xfId="201" xr:uid="{00000000-0005-0000-0000-0000D2010000}"/>
    <cellStyle name="style1405594021251" xfId="202" xr:uid="{00000000-0005-0000-0000-0000D3010000}"/>
    <cellStyle name="style1405594021435" xfId="203" xr:uid="{00000000-0005-0000-0000-0000D4010000}"/>
    <cellStyle name="style1405594021470" xfId="204" xr:uid="{00000000-0005-0000-0000-0000D5010000}"/>
    <cellStyle name="style1405594021524" xfId="205" xr:uid="{00000000-0005-0000-0000-0000D6010000}"/>
    <cellStyle name="style1405594021704" xfId="206" xr:uid="{00000000-0005-0000-0000-0000D7010000}"/>
    <cellStyle name="style1406113848636" xfId="207" xr:uid="{00000000-0005-0000-0000-0000D8010000}"/>
    <cellStyle name="style1406113848741" xfId="208" xr:uid="{00000000-0005-0000-0000-0000D9010000}"/>
    <cellStyle name="style1406113848796" xfId="209" xr:uid="{00000000-0005-0000-0000-0000DA010000}"/>
    <cellStyle name="style1406113848827" xfId="210" xr:uid="{00000000-0005-0000-0000-0000DB010000}"/>
    <cellStyle name="style1406113848859" xfId="211" xr:uid="{00000000-0005-0000-0000-0000DC010000}"/>
    <cellStyle name="style1406113848891" xfId="212" xr:uid="{00000000-0005-0000-0000-0000DD010000}"/>
    <cellStyle name="style1406113848925" xfId="213" xr:uid="{00000000-0005-0000-0000-0000DE010000}"/>
    <cellStyle name="style1406113848965" xfId="214" xr:uid="{00000000-0005-0000-0000-0000DF010000}"/>
    <cellStyle name="style1406113848998" xfId="215" xr:uid="{00000000-0005-0000-0000-0000E0010000}"/>
    <cellStyle name="style1406113849028" xfId="216" xr:uid="{00000000-0005-0000-0000-0000E1010000}"/>
    <cellStyle name="style1406113849058" xfId="217" xr:uid="{00000000-0005-0000-0000-0000E2010000}"/>
    <cellStyle name="style1406113849090" xfId="218" xr:uid="{00000000-0005-0000-0000-0000E3010000}"/>
    <cellStyle name="style1406113849117" xfId="219" xr:uid="{00000000-0005-0000-0000-0000E4010000}"/>
    <cellStyle name="style1406113849144" xfId="220" xr:uid="{00000000-0005-0000-0000-0000E5010000}"/>
    <cellStyle name="style1406113849183" xfId="221" xr:uid="{00000000-0005-0000-0000-0000E6010000}"/>
    <cellStyle name="style1406113849217" xfId="222" xr:uid="{00000000-0005-0000-0000-0000E7010000}"/>
    <cellStyle name="style1406113849255" xfId="223" xr:uid="{00000000-0005-0000-0000-0000E8010000}"/>
    <cellStyle name="style1406113849284" xfId="224" xr:uid="{00000000-0005-0000-0000-0000E9010000}"/>
    <cellStyle name="style1406113849311" xfId="225" xr:uid="{00000000-0005-0000-0000-0000EA010000}"/>
    <cellStyle name="style1406113849339" xfId="226" xr:uid="{00000000-0005-0000-0000-0000EB010000}"/>
    <cellStyle name="style1406113849367" xfId="227" xr:uid="{00000000-0005-0000-0000-0000EC010000}"/>
    <cellStyle name="style1406113849389" xfId="228" xr:uid="{00000000-0005-0000-0000-0000ED010000}"/>
    <cellStyle name="style1406113849413" xfId="229" xr:uid="{00000000-0005-0000-0000-0000EE010000}"/>
    <cellStyle name="style1406113849558" xfId="230" xr:uid="{00000000-0005-0000-0000-0000EF010000}"/>
    <cellStyle name="style1406113849582" xfId="231" xr:uid="{00000000-0005-0000-0000-0000F0010000}"/>
    <cellStyle name="style1406113849605" xfId="232" xr:uid="{00000000-0005-0000-0000-0000F1010000}"/>
    <cellStyle name="style1406113849630" xfId="233" xr:uid="{00000000-0005-0000-0000-0000F2010000}"/>
    <cellStyle name="style1406113849653" xfId="234" xr:uid="{00000000-0005-0000-0000-0000F3010000}"/>
    <cellStyle name="style1406113849674" xfId="235" xr:uid="{00000000-0005-0000-0000-0000F4010000}"/>
    <cellStyle name="style1406113849701" xfId="236" xr:uid="{00000000-0005-0000-0000-0000F5010000}"/>
    <cellStyle name="style1406113849728" xfId="237" xr:uid="{00000000-0005-0000-0000-0000F6010000}"/>
    <cellStyle name="style1406113849754" xfId="238" xr:uid="{00000000-0005-0000-0000-0000F7010000}"/>
    <cellStyle name="style1406113849781" xfId="239" xr:uid="{00000000-0005-0000-0000-0000F8010000}"/>
    <cellStyle name="style1406113849808" xfId="240" xr:uid="{00000000-0005-0000-0000-0000F9010000}"/>
    <cellStyle name="style1406113849835" xfId="241" xr:uid="{00000000-0005-0000-0000-0000FA010000}"/>
    <cellStyle name="style1406113849856" xfId="242" xr:uid="{00000000-0005-0000-0000-0000FB010000}"/>
    <cellStyle name="style1406113849876" xfId="243" xr:uid="{00000000-0005-0000-0000-0000FC010000}"/>
    <cellStyle name="style1406113849898" xfId="244" xr:uid="{00000000-0005-0000-0000-0000FD010000}"/>
    <cellStyle name="style1406113849921" xfId="245" xr:uid="{00000000-0005-0000-0000-0000FE010000}"/>
    <cellStyle name="style1406113849947" xfId="246" xr:uid="{00000000-0005-0000-0000-0000FF010000}"/>
    <cellStyle name="style1406113849975" xfId="247" xr:uid="{00000000-0005-0000-0000-000000020000}"/>
    <cellStyle name="style1406113850004" xfId="248" xr:uid="{00000000-0005-0000-0000-000001020000}"/>
    <cellStyle name="style1406113850027" xfId="249" xr:uid="{00000000-0005-0000-0000-000002020000}"/>
    <cellStyle name="style1406113850054" xfId="250" xr:uid="{00000000-0005-0000-0000-000003020000}"/>
    <cellStyle name="style1406113850081" xfId="251" xr:uid="{00000000-0005-0000-0000-000004020000}"/>
    <cellStyle name="style1406113850103" xfId="252" xr:uid="{00000000-0005-0000-0000-000005020000}"/>
    <cellStyle name="style1406113850129" xfId="253" xr:uid="{00000000-0005-0000-0000-000006020000}"/>
    <cellStyle name="style1406113850156" xfId="254" xr:uid="{00000000-0005-0000-0000-000007020000}"/>
    <cellStyle name="style1406113850182" xfId="255" xr:uid="{00000000-0005-0000-0000-000008020000}"/>
    <cellStyle name="style1406113850203" xfId="256" xr:uid="{00000000-0005-0000-0000-000009020000}"/>
    <cellStyle name="style1406113850224" xfId="257" xr:uid="{00000000-0005-0000-0000-00000A020000}"/>
    <cellStyle name="style1406113850258" xfId="258" xr:uid="{00000000-0005-0000-0000-00000B020000}"/>
    <cellStyle name="style1406113850331" xfId="259" xr:uid="{00000000-0005-0000-0000-00000C020000}"/>
    <cellStyle name="style1406113850358" xfId="260" xr:uid="{00000000-0005-0000-0000-00000D020000}"/>
    <cellStyle name="style1406113850380" xfId="261" xr:uid="{00000000-0005-0000-0000-00000E020000}"/>
    <cellStyle name="style1406113850409" xfId="262" xr:uid="{00000000-0005-0000-0000-00000F020000}"/>
    <cellStyle name="style1406113850431" xfId="263" xr:uid="{00000000-0005-0000-0000-000010020000}"/>
    <cellStyle name="style1406113850452" xfId="264" xr:uid="{00000000-0005-0000-0000-000011020000}"/>
    <cellStyle name="style1406113850474" xfId="265" xr:uid="{00000000-0005-0000-0000-000012020000}"/>
    <cellStyle name="style1406113850501" xfId="266" xr:uid="{00000000-0005-0000-0000-000013020000}"/>
    <cellStyle name="style1406113850522" xfId="267" xr:uid="{00000000-0005-0000-0000-000014020000}"/>
    <cellStyle name="style1406113850542" xfId="268" xr:uid="{00000000-0005-0000-0000-000015020000}"/>
    <cellStyle name="style1406113850570" xfId="269" xr:uid="{00000000-0005-0000-0000-000016020000}"/>
    <cellStyle name="style1406113850591" xfId="270" xr:uid="{00000000-0005-0000-0000-000017020000}"/>
    <cellStyle name="style1406113850614" xfId="271" xr:uid="{00000000-0005-0000-0000-000018020000}"/>
    <cellStyle name="style1406113850636" xfId="272" xr:uid="{00000000-0005-0000-0000-000019020000}"/>
    <cellStyle name="style1406113850655" xfId="273" xr:uid="{00000000-0005-0000-0000-00001A020000}"/>
    <cellStyle name="style1406113850674" xfId="274" xr:uid="{00000000-0005-0000-0000-00001B020000}"/>
    <cellStyle name="style1406113850723" xfId="275" xr:uid="{00000000-0005-0000-0000-00001C020000}"/>
    <cellStyle name="style1406113850767" xfId="276" xr:uid="{00000000-0005-0000-0000-00001D020000}"/>
    <cellStyle name="style1406113850816" xfId="277" xr:uid="{00000000-0005-0000-0000-00001E020000}"/>
    <cellStyle name="style1406114189185" xfId="278" xr:uid="{00000000-0005-0000-0000-00001F020000}"/>
    <cellStyle name="style1406114189213" xfId="279" xr:uid="{00000000-0005-0000-0000-000020020000}"/>
    <cellStyle name="style1406114189239" xfId="280" xr:uid="{00000000-0005-0000-0000-000021020000}"/>
    <cellStyle name="style1406114189259" xfId="281" xr:uid="{00000000-0005-0000-0000-000022020000}"/>
    <cellStyle name="style1406114189283" xfId="282" xr:uid="{00000000-0005-0000-0000-000023020000}"/>
    <cellStyle name="style1406114189307" xfId="283" xr:uid="{00000000-0005-0000-0000-000024020000}"/>
    <cellStyle name="style1406114189331" xfId="284" xr:uid="{00000000-0005-0000-0000-000025020000}"/>
    <cellStyle name="style1406114189356" xfId="285" xr:uid="{00000000-0005-0000-0000-000026020000}"/>
    <cellStyle name="style1406114189382" xfId="286" xr:uid="{00000000-0005-0000-0000-000027020000}"/>
    <cellStyle name="style1406114189407" xfId="287" xr:uid="{00000000-0005-0000-0000-000028020000}"/>
    <cellStyle name="style1406114189432" xfId="288" xr:uid="{00000000-0005-0000-0000-000029020000}"/>
    <cellStyle name="style1406114189459" xfId="289" xr:uid="{00000000-0005-0000-0000-00002A020000}"/>
    <cellStyle name="style1406114189481" xfId="290" xr:uid="{00000000-0005-0000-0000-00002B020000}"/>
    <cellStyle name="style1406114189505" xfId="291" xr:uid="{00000000-0005-0000-0000-00002C020000}"/>
    <cellStyle name="style1406114189535" xfId="292" xr:uid="{00000000-0005-0000-0000-00002D020000}"/>
    <cellStyle name="style1406114189560" xfId="293" xr:uid="{00000000-0005-0000-0000-00002E020000}"/>
    <cellStyle name="style1406114189585" xfId="294" xr:uid="{00000000-0005-0000-0000-00002F020000}"/>
    <cellStyle name="style1406114189616" xfId="295" xr:uid="{00000000-0005-0000-0000-000030020000}"/>
    <cellStyle name="style1406114189644" xfId="296" xr:uid="{00000000-0005-0000-0000-000031020000}"/>
    <cellStyle name="style1406114189671" xfId="297" xr:uid="{00000000-0005-0000-0000-000032020000}"/>
    <cellStyle name="style1406114189696" xfId="298" xr:uid="{00000000-0005-0000-0000-000033020000}"/>
    <cellStyle name="style1406114189716" xfId="299" xr:uid="{00000000-0005-0000-0000-000034020000}"/>
    <cellStyle name="style1406114189736" xfId="300" xr:uid="{00000000-0005-0000-0000-000035020000}"/>
    <cellStyle name="style1406114189757" xfId="301" xr:uid="{00000000-0005-0000-0000-000036020000}"/>
    <cellStyle name="style1406114189778" xfId="302" xr:uid="{00000000-0005-0000-0000-000037020000}"/>
    <cellStyle name="style1406114189799" xfId="303" xr:uid="{00000000-0005-0000-0000-000038020000}"/>
    <cellStyle name="style1406114189820" xfId="304" xr:uid="{00000000-0005-0000-0000-000039020000}"/>
    <cellStyle name="style1406114189840" xfId="305" xr:uid="{00000000-0005-0000-0000-00003A020000}"/>
    <cellStyle name="style1406114189860" xfId="306" xr:uid="{00000000-0005-0000-0000-00003B020000}"/>
    <cellStyle name="style1406114189886" xfId="307" xr:uid="{00000000-0005-0000-0000-00003C020000}"/>
    <cellStyle name="style1406114189911" xfId="308" xr:uid="{00000000-0005-0000-0000-00003D020000}"/>
    <cellStyle name="style1406114189990" xfId="309" xr:uid="{00000000-0005-0000-0000-00003E020000}"/>
    <cellStyle name="style1406114190017" xfId="310" xr:uid="{00000000-0005-0000-0000-00003F020000}"/>
    <cellStyle name="style1406114190044" xfId="311" xr:uid="{00000000-0005-0000-0000-000040020000}"/>
    <cellStyle name="style1406114190069" xfId="312" xr:uid="{00000000-0005-0000-0000-000041020000}"/>
    <cellStyle name="style1406114190088" xfId="313" xr:uid="{00000000-0005-0000-0000-000042020000}"/>
    <cellStyle name="style1406114190108" xfId="314" xr:uid="{00000000-0005-0000-0000-000043020000}"/>
    <cellStyle name="style1406114190127" xfId="315" xr:uid="{00000000-0005-0000-0000-000044020000}"/>
    <cellStyle name="style1406114190148" xfId="316" xr:uid="{00000000-0005-0000-0000-000045020000}"/>
    <cellStyle name="style1406114190171" xfId="317" xr:uid="{00000000-0005-0000-0000-000046020000}"/>
    <cellStyle name="style1406114190195" xfId="318" xr:uid="{00000000-0005-0000-0000-000047020000}"/>
    <cellStyle name="style1406114190219" xfId="319" xr:uid="{00000000-0005-0000-0000-000048020000}"/>
    <cellStyle name="style1406114190238" xfId="320" xr:uid="{00000000-0005-0000-0000-000049020000}"/>
    <cellStyle name="style1406114190262" xfId="321" xr:uid="{00000000-0005-0000-0000-00004A020000}"/>
    <cellStyle name="style1406114190285" xfId="322" xr:uid="{00000000-0005-0000-0000-00004B020000}"/>
    <cellStyle name="style1406114190303" xfId="323" xr:uid="{00000000-0005-0000-0000-00004C020000}"/>
    <cellStyle name="style1406114190327" xfId="324" xr:uid="{00000000-0005-0000-0000-00004D020000}"/>
    <cellStyle name="style1406114190351" xfId="325" xr:uid="{00000000-0005-0000-0000-00004E020000}"/>
    <cellStyle name="style1406114190375" xfId="326" xr:uid="{00000000-0005-0000-0000-00004F020000}"/>
    <cellStyle name="style1406114190395" xfId="327" xr:uid="{00000000-0005-0000-0000-000050020000}"/>
    <cellStyle name="style1406114190415" xfId="328" xr:uid="{00000000-0005-0000-0000-000051020000}"/>
    <cellStyle name="style1406114190439" xfId="329" xr:uid="{00000000-0005-0000-0000-000052020000}"/>
    <cellStyle name="style1406114190464" xfId="330" xr:uid="{00000000-0005-0000-0000-000053020000}"/>
    <cellStyle name="style1406114190487" xfId="331" xr:uid="{00000000-0005-0000-0000-000054020000}"/>
    <cellStyle name="style1406114190507" xfId="332" xr:uid="{00000000-0005-0000-0000-000055020000}"/>
    <cellStyle name="style1406114190534" xfId="333" xr:uid="{00000000-0005-0000-0000-000056020000}"/>
    <cellStyle name="style1406114190553" xfId="334" xr:uid="{00000000-0005-0000-0000-000057020000}"/>
    <cellStyle name="style1406114190571" xfId="335" xr:uid="{00000000-0005-0000-0000-000058020000}"/>
    <cellStyle name="style1406114190588" xfId="336" xr:uid="{00000000-0005-0000-0000-000059020000}"/>
    <cellStyle name="style1406114190609" xfId="337" xr:uid="{00000000-0005-0000-0000-00005A020000}"/>
    <cellStyle name="style1406114190628" xfId="338" xr:uid="{00000000-0005-0000-0000-00005B020000}"/>
    <cellStyle name="style1406114190647" xfId="339" xr:uid="{00000000-0005-0000-0000-00005C020000}"/>
    <cellStyle name="style1406114190666" xfId="340" xr:uid="{00000000-0005-0000-0000-00005D020000}"/>
    <cellStyle name="style1406114190687" xfId="341" xr:uid="{00000000-0005-0000-0000-00005E020000}"/>
    <cellStyle name="style1406114190844" xfId="342" xr:uid="{00000000-0005-0000-0000-00005F020000}"/>
    <cellStyle name="style1406114190863" xfId="343" xr:uid="{00000000-0005-0000-0000-000060020000}"/>
    <cellStyle name="style1406114190881" xfId="344" xr:uid="{00000000-0005-0000-0000-000061020000}"/>
    <cellStyle name="style1406114190900" xfId="345" xr:uid="{00000000-0005-0000-0000-000062020000}"/>
    <cellStyle name="style1406114190959" xfId="346" xr:uid="{00000000-0005-0000-0000-000063020000}"/>
    <cellStyle name="style1406114191014" xfId="347" xr:uid="{00000000-0005-0000-0000-000064020000}"/>
    <cellStyle name="style1406114191303" xfId="348" xr:uid="{00000000-0005-0000-0000-000065020000}"/>
    <cellStyle name="style1406114191912" xfId="349" xr:uid="{00000000-0005-0000-0000-000066020000}"/>
    <cellStyle name="style1406114345186" xfId="350" xr:uid="{00000000-0005-0000-0000-000067020000}"/>
    <cellStyle name="style1406114345361" xfId="351" xr:uid="{00000000-0005-0000-0000-000068020000}"/>
    <cellStyle name="style1406114398523" xfId="352" xr:uid="{00000000-0005-0000-0000-000069020000}"/>
    <cellStyle name="style1406114398549" xfId="353" xr:uid="{00000000-0005-0000-0000-00006A020000}"/>
    <cellStyle name="style1406114398571" xfId="354" xr:uid="{00000000-0005-0000-0000-00006B020000}"/>
    <cellStyle name="style1406114398589" xfId="355" xr:uid="{00000000-0005-0000-0000-00006C020000}"/>
    <cellStyle name="style1406114398610" xfId="356" xr:uid="{00000000-0005-0000-0000-00006D020000}"/>
    <cellStyle name="style1406114398632" xfId="357" xr:uid="{00000000-0005-0000-0000-00006E020000}"/>
    <cellStyle name="style1406114398654" xfId="358" xr:uid="{00000000-0005-0000-0000-00006F020000}"/>
    <cellStyle name="style1406114398679" xfId="359" xr:uid="{00000000-0005-0000-0000-000070020000}"/>
    <cellStyle name="style1406114398703" xfId="360" xr:uid="{00000000-0005-0000-0000-000071020000}"/>
    <cellStyle name="style1406114398726" xfId="361" xr:uid="{00000000-0005-0000-0000-000072020000}"/>
    <cellStyle name="style1406114398750" xfId="362" xr:uid="{00000000-0005-0000-0000-000073020000}"/>
    <cellStyle name="style1406114398774" xfId="363" xr:uid="{00000000-0005-0000-0000-000074020000}"/>
    <cellStyle name="style1406114398792" xfId="364" xr:uid="{00000000-0005-0000-0000-000075020000}"/>
    <cellStyle name="style1406114398812" xfId="365" xr:uid="{00000000-0005-0000-0000-000076020000}"/>
    <cellStyle name="style1406114398835" xfId="366" xr:uid="{00000000-0005-0000-0000-000077020000}"/>
    <cellStyle name="style1406114398855" xfId="367" xr:uid="{00000000-0005-0000-0000-000078020000}"/>
    <cellStyle name="style1406114398880" xfId="368" xr:uid="{00000000-0005-0000-0000-000079020000}"/>
    <cellStyle name="style1406114398898" xfId="369" xr:uid="{00000000-0005-0000-0000-00007A020000}"/>
    <cellStyle name="style1406114398922" xfId="370" xr:uid="{00000000-0005-0000-0000-00007B020000}"/>
    <cellStyle name="style1406114398946" xfId="371" xr:uid="{00000000-0005-0000-0000-00007C020000}"/>
    <cellStyle name="style1406114398972" xfId="372" xr:uid="{00000000-0005-0000-0000-00007D020000}"/>
    <cellStyle name="style1406114398991" xfId="373" xr:uid="{00000000-0005-0000-0000-00007E020000}"/>
    <cellStyle name="style1406114399009" xfId="374" xr:uid="{00000000-0005-0000-0000-00007F020000}"/>
    <cellStyle name="style1406114399027" xfId="375" xr:uid="{00000000-0005-0000-0000-000080020000}"/>
    <cellStyle name="style1406114399044" xfId="376" xr:uid="{00000000-0005-0000-0000-000081020000}"/>
    <cellStyle name="style1406114399064" xfId="377" xr:uid="{00000000-0005-0000-0000-000082020000}"/>
    <cellStyle name="style1406114399083" xfId="378" xr:uid="{00000000-0005-0000-0000-000083020000}"/>
    <cellStyle name="style1406114399102" xfId="379" xr:uid="{00000000-0005-0000-0000-000084020000}"/>
    <cellStyle name="style1406114399120" xfId="380" xr:uid="{00000000-0005-0000-0000-000085020000}"/>
    <cellStyle name="style1406114399144" xfId="381" xr:uid="{00000000-0005-0000-0000-000086020000}"/>
    <cellStyle name="style1406114399167" xfId="382" xr:uid="{00000000-0005-0000-0000-000087020000}"/>
    <cellStyle name="style1406114399199" xfId="383" xr:uid="{00000000-0005-0000-0000-000088020000}"/>
    <cellStyle name="style1406114399226" xfId="384" xr:uid="{00000000-0005-0000-0000-000089020000}"/>
    <cellStyle name="style1406114399254" xfId="385" xr:uid="{00000000-0005-0000-0000-00008A020000}"/>
    <cellStyle name="style1406114399277" xfId="386" xr:uid="{00000000-0005-0000-0000-00008B020000}"/>
    <cellStyle name="style1406114399294" xfId="387" xr:uid="{00000000-0005-0000-0000-00008C020000}"/>
    <cellStyle name="style1406114399311" xfId="388" xr:uid="{00000000-0005-0000-0000-00008D020000}"/>
    <cellStyle name="style1406114399329" xfId="389" xr:uid="{00000000-0005-0000-0000-00008E020000}"/>
    <cellStyle name="style1406114399348" xfId="390" xr:uid="{00000000-0005-0000-0000-00008F020000}"/>
    <cellStyle name="style1406114399367" xfId="391" xr:uid="{00000000-0005-0000-0000-000090020000}"/>
    <cellStyle name="style1406114399389" xfId="392" xr:uid="{00000000-0005-0000-0000-000091020000}"/>
    <cellStyle name="style1406114399411" xfId="393" xr:uid="{00000000-0005-0000-0000-000092020000}"/>
    <cellStyle name="style1406114399490" xfId="394" xr:uid="{00000000-0005-0000-0000-000093020000}"/>
    <cellStyle name="style1406114399512" xfId="395" xr:uid="{00000000-0005-0000-0000-000094020000}"/>
    <cellStyle name="style1406114399534" xfId="396" xr:uid="{00000000-0005-0000-0000-000095020000}"/>
    <cellStyle name="style1406114399551" xfId="397" xr:uid="{00000000-0005-0000-0000-000096020000}"/>
    <cellStyle name="style1406114399576" xfId="398" xr:uid="{00000000-0005-0000-0000-000097020000}"/>
    <cellStyle name="style1406114399599" xfId="399" xr:uid="{00000000-0005-0000-0000-000098020000}"/>
    <cellStyle name="style1406114399622" xfId="400" xr:uid="{00000000-0005-0000-0000-000099020000}"/>
    <cellStyle name="style1406114399641" xfId="401" xr:uid="{00000000-0005-0000-0000-00009A020000}"/>
    <cellStyle name="style1406114399662" xfId="402" xr:uid="{00000000-0005-0000-0000-00009B020000}"/>
    <cellStyle name="style1406114399689" xfId="403" xr:uid="{00000000-0005-0000-0000-00009C020000}"/>
    <cellStyle name="style1406114399716" xfId="404" xr:uid="{00000000-0005-0000-0000-00009D020000}"/>
    <cellStyle name="style1406114399740" xfId="405" xr:uid="{00000000-0005-0000-0000-00009E020000}"/>
    <cellStyle name="style1406114399758" xfId="406" xr:uid="{00000000-0005-0000-0000-00009F020000}"/>
    <cellStyle name="style1406114399783" xfId="407" xr:uid="{00000000-0005-0000-0000-0000A0020000}"/>
    <cellStyle name="style1406114399802" xfId="408" xr:uid="{00000000-0005-0000-0000-0000A1020000}"/>
    <cellStyle name="style1406114399820" xfId="409" xr:uid="{00000000-0005-0000-0000-0000A2020000}"/>
    <cellStyle name="style1406114399839" xfId="410" xr:uid="{00000000-0005-0000-0000-0000A3020000}"/>
    <cellStyle name="style1406114399860" xfId="411" xr:uid="{00000000-0005-0000-0000-0000A4020000}"/>
    <cellStyle name="style1406114399878" xfId="412" xr:uid="{00000000-0005-0000-0000-0000A5020000}"/>
    <cellStyle name="style1406114399896" xfId="413" xr:uid="{00000000-0005-0000-0000-0000A6020000}"/>
    <cellStyle name="style1406114399914" xfId="414" xr:uid="{00000000-0005-0000-0000-0000A7020000}"/>
    <cellStyle name="style1406114399932" xfId="415" xr:uid="{00000000-0005-0000-0000-0000A8020000}"/>
    <cellStyle name="style1406114399951" xfId="416" xr:uid="{00000000-0005-0000-0000-0000A9020000}"/>
    <cellStyle name="style1406114399969" xfId="417" xr:uid="{00000000-0005-0000-0000-0000AA020000}"/>
    <cellStyle name="style1406114399987" xfId="418" xr:uid="{00000000-0005-0000-0000-0000AB020000}"/>
    <cellStyle name="style1406114400018" xfId="419" xr:uid="{00000000-0005-0000-0000-0000AC020000}"/>
    <cellStyle name="style1406114400104" xfId="420" xr:uid="{00000000-0005-0000-0000-0000AD020000}"/>
    <cellStyle name="style1406114400339" xfId="421" xr:uid="{00000000-0005-0000-0000-0000AE020000}"/>
    <cellStyle name="style1406114400806" xfId="422" xr:uid="{00000000-0005-0000-0000-0000AF020000}"/>
    <cellStyle name="style1406114440149" xfId="423" xr:uid="{00000000-0005-0000-0000-0000B0020000}"/>
    <cellStyle name="style1406114440175" xfId="424" xr:uid="{00000000-0005-0000-0000-0000B1020000}"/>
    <cellStyle name="style1406114440200" xfId="425" xr:uid="{00000000-0005-0000-0000-0000B2020000}"/>
    <cellStyle name="style1406114440219" xfId="426" xr:uid="{00000000-0005-0000-0000-0000B3020000}"/>
    <cellStyle name="style1406114440242" xfId="427" xr:uid="{00000000-0005-0000-0000-0000B4020000}"/>
    <cellStyle name="style1406114440265" xfId="428" xr:uid="{00000000-0005-0000-0000-0000B5020000}"/>
    <cellStyle name="style1406114440288" xfId="429" xr:uid="{00000000-0005-0000-0000-0000B6020000}"/>
    <cellStyle name="style1406114440311" xfId="430" xr:uid="{00000000-0005-0000-0000-0000B7020000}"/>
    <cellStyle name="style1406114440332" xfId="431" xr:uid="{00000000-0005-0000-0000-0000B8020000}"/>
    <cellStyle name="style1406114440354" xfId="432" xr:uid="{00000000-0005-0000-0000-0000B9020000}"/>
    <cellStyle name="style1406114440375" xfId="433" xr:uid="{00000000-0005-0000-0000-0000BA020000}"/>
    <cellStyle name="style1406114440396" xfId="434" xr:uid="{00000000-0005-0000-0000-0000BB020000}"/>
    <cellStyle name="style1406114440413" xfId="435" xr:uid="{00000000-0005-0000-0000-0000BC020000}"/>
    <cellStyle name="style1406114440430" xfId="436" xr:uid="{00000000-0005-0000-0000-0000BD020000}"/>
    <cellStyle name="style1406114440452" xfId="437" xr:uid="{00000000-0005-0000-0000-0000BE020000}"/>
    <cellStyle name="style1406114440470" xfId="438" xr:uid="{00000000-0005-0000-0000-0000BF020000}"/>
    <cellStyle name="style1406114440492" xfId="439" xr:uid="{00000000-0005-0000-0000-0000C0020000}"/>
    <cellStyle name="style1406114440509" xfId="440" xr:uid="{00000000-0005-0000-0000-0000C1020000}"/>
    <cellStyle name="style1406114440531" xfId="441" xr:uid="{00000000-0005-0000-0000-0000C2020000}"/>
    <cellStyle name="style1406114440552" xfId="442" xr:uid="{00000000-0005-0000-0000-0000C3020000}"/>
    <cellStyle name="style1406114440573" xfId="443" xr:uid="{00000000-0005-0000-0000-0000C4020000}"/>
    <cellStyle name="style1406114440590" xfId="444" xr:uid="{00000000-0005-0000-0000-0000C5020000}"/>
    <cellStyle name="style1406114440607" xfId="445" xr:uid="{00000000-0005-0000-0000-0000C6020000}"/>
    <cellStyle name="style1406114440624" xfId="446" xr:uid="{00000000-0005-0000-0000-0000C7020000}"/>
    <cellStyle name="style1406114440641" xfId="447" xr:uid="{00000000-0005-0000-0000-0000C8020000}"/>
    <cellStyle name="style1406114440657" xfId="448" xr:uid="{00000000-0005-0000-0000-0000C9020000}"/>
    <cellStyle name="style1406114440676" xfId="449" xr:uid="{00000000-0005-0000-0000-0000CA020000}"/>
    <cellStyle name="style1406114440693" xfId="450" xr:uid="{00000000-0005-0000-0000-0000CB020000}"/>
    <cellStyle name="style1406114440711" xfId="451" xr:uid="{00000000-0005-0000-0000-0000CC020000}"/>
    <cellStyle name="style1406114440733" xfId="452" xr:uid="{00000000-0005-0000-0000-0000CD020000}"/>
    <cellStyle name="style1406114440756" xfId="453" xr:uid="{00000000-0005-0000-0000-0000CE020000}"/>
    <cellStyle name="style1406114440778" xfId="454" xr:uid="{00000000-0005-0000-0000-0000CF020000}"/>
    <cellStyle name="style1406114440801" xfId="455" xr:uid="{00000000-0005-0000-0000-0000D0020000}"/>
    <cellStyle name="style1406114440831" xfId="456" xr:uid="{00000000-0005-0000-0000-0000D1020000}"/>
    <cellStyle name="style1406114440854" xfId="457" xr:uid="{00000000-0005-0000-0000-0000D2020000}"/>
    <cellStyle name="style1406114440871" xfId="458" xr:uid="{00000000-0005-0000-0000-0000D3020000}"/>
    <cellStyle name="style1406114440888" xfId="459" xr:uid="{00000000-0005-0000-0000-0000D4020000}"/>
    <cellStyle name="style1406114440905" xfId="460" xr:uid="{00000000-0005-0000-0000-0000D5020000}"/>
    <cellStyle name="style1406114440922" xfId="461" xr:uid="{00000000-0005-0000-0000-0000D6020000}"/>
    <cellStyle name="style1406114440941" xfId="462" xr:uid="{00000000-0005-0000-0000-0000D7020000}"/>
    <cellStyle name="style1406114440964" xfId="463" xr:uid="{00000000-0005-0000-0000-0000D8020000}"/>
    <cellStyle name="style1406114440986" xfId="464" xr:uid="{00000000-0005-0000-0000-0000D9020000}"/>
    <cellStyle name="style1406114441003" xfId="465" xr:uid="{00000000-0005-0000-0000-0000DA020000}"/>
    <cellStyle name="style1406114441024" xfId="466" xr:uid="{00000000-0005-0000-0000-0000DB020000}"/>
    <cellStyle name="style1406114441046" xfId="467" xr:uid="{00000000-0005-0000-0000-0000DC020000}"/>
    <cellStyle name="style1406114441063" xfId="468" xr:uid="{00000000-0005-0000-0000-0000DD020000}"/>
    <cellStyle name="style1406114441085" xfId="469" xr:uid="{00000000-0005-0000-0000-0000DE020000}"/>
    <cellStyle name="style1406114441106" xfId="470" xr:uid="{00000000-0005-0000-0000-0000DF020000}"/>
    <cellStyle name="style1406114441127" xfId="471" xr:uid="{00000000-0005-0000-0000-0000E0020000}"/>
    <cellStyle name="style1406114441144" xfId="472" xr:uid="{00000000-0005-0000-0000-0000E1020000}"/>
    <cellStyle name="style1406114441245" xfId="473" xr:uid="{00000000-0005-0000-0000-0000E2020000}"/>
    <cellStyle name="style1406114441267" xfId="474" xr:uid="{00000000-0005-0000-0000-0000E3020000}"/>
    <cellStyle name="style1406114441288" xfId="475" xr:uid="{00000000-0005-0000-0000-0000E4020000}"/>
    <cellStyle name="style1406114441309" xfId="476" xr:uid="{00000000-0005-0000-0000-0000E5020000}"/>
    <cellStyle name="style1406114441326" xfId="477" xr:uid="{00000000-0005-0000-0000-0000E6020000}"/>
    <cellStyle name="style1406114441350" xfId="478" xr:uid="{00000000-0005-0000-0000-0000E7020000}"/>
    <cellStyle name="style1406114441369" xfId="479" xr:uid="{00000000-0005-0000-0000-0000E8020000}"/>
    <cellStyle name="style1406114441387" xfId="480" xr:uid="{00000000-0005-0000-0000-0000E9020000}"/>
    <cellStyle name="style1406114441405" xfId="481" xr:uid="{00000000-0005-0000-0000-0000EA020000}"/>
    <cellStyle name="style1406114441425" xfId="482" xr:uid="{00000000-0005-0000-0000-0000EB020000}"/>
    <cellStyle name="style1406114441444" xfId="483" xr:uid="{00000000-0005-0000-0000-0000EC020000}"/>
    <cellStyle name="style1406114441462" xfId="484" xr:uid="{00000000-0005-0000-0000-0000ED020000}"/>
    <cellStyle name="style1406114441479" xfId="485" xr:uid="{00000000-0005-0000-0000-0000EE020000}"/>
    <cellStyle name="style1406114441496" xfId="486" xr:uid="{00000000-0005-0000-0000-0000EF020000}"/>
    <cellStyle name="style1406114441514" xfId="487" xr:uid="{00000000-0005-0000-0000-0000F0020000}"/>
    <cellStyle name="style1406114441532" xfId="488" xr:uid="{00000000-0005-0000-0000-0000F1020000}"/>
    <cellStyle name="style1406114441549" xfId="489" xr:uid="{00000000-0005-0000-0000-0000F2020000}"/>
    <cellStyle name="style1406114441566" xfId="490" xr:uid="{00000000-0005-0000-0000-0000F3020000}"/>
    <cellStyle name="style1406114441594" xfId="491" xr:uid="{00000000-0005-0000-0000-0000F4020000}"/>
    <cellStyle name="style1406114441626" xfId="492" xr:uid="{00000000-0005-0000-0000-0000F5020000}"/>
    <cellStyle name="style1406114442197" xfId="493" xr:uid="{00000000-0005-0000-0000-0000F6020000}"/>
    <cellStyle name="style1406114490232" xfId="494" xr:uid="{00000000-0005-0000-0000-0000F7020000}"/>
    <cellStyle name="style1406114490278" xfId="495" xr:uid="{00000000-0005-0000-0000-0000F8020000}"/>
    <cellStyle name="style1406114490860" xfId="496" xr:uid="{00000000-0005-0000-0000-0000F9020000}"/>
    <cellStyle name="style1406114491098" xfId="497" xr:uid="{00000000-0005-0000-0000-0000FA020000}"/>
    <cellStyle name="style1406114491204" xfId="498" xr:uid="{00000000-0005-0000-0000-0000FB020000}"/>
    <cellStyle name="style1406114491528" xfId="499" xr:uid="{00000000-0005-0000-0000-0000FC020000}"/>
    <cellStyle name="style1406114491549" xfId="500" xr:uid="{00000000-0005-0000-0000-0000FD020000}"/>
    <cellStyle name="style1406114491606" xfId="501" xr:uid="{00000000-0005-0000-0000-0000FE020000}"/>
    <cellStyle name="style1406114491677" xfId="502" xr:uid="{00000000-0005-0000-0000-0000FF020000}"/>
    <cellStyle name="style1406182998088" xfId="503" xr:uid="{00000000-0005-0000-0000-000000030000}"/>
    <cellStyle name="style1406182998186" xfId="504" xr:uid="{00000000-0005-0000-0000-000001030000}"/>
    <cellStyle name="style1406183036983" xfId="505" xr:uid="{00000000-0005-0000-0000-000002030000}"/>
    <cellStyle name="style1409810494475" xfId="506" xr:uid="{00000000-0005-0000-0000-000003030000}"/>
    <cellStyle name="style1409810494591" xfId="507" xr:uid="{00000000-0005-0000-0000-000004030000}"/>
    <cellStyle name="style1409810494633" xfId="508" xr:uid="{00000000-0005-0000-0000-000005030000}"/>
    <cellStyle name="style1409810494661" xfId="509" xr:uid="{00000000-0005-0000-0000-000006030000}"/>
    <cellStyle name="style1409810494696" xfId="510" xr:uid="{00000000-0005-0000-0000-000007030000}"/>
    <cellStyle name="style1409810494729" xfId="511" xr:uid="{00000000-0005-0000-0000-000008030000}"/>
    <cellStyle name="style1409810494762" xfId="512" xr:uid="{00000000-0005-0000-0000-000009030000}"/>
    <cellStyle name="style1409810494801" xfId="513" xr:uid="{00000000-0005-0000-0000-00000A030000}"/>
    <cellStyle name="style1409810494834" xfId="514" xr:uid="{00000000-0005-0000-0000-00000B030000}"/>
    <cellStyle name="style1409810494865" xfId="515" xr:uid="{00000000-0005-0000-0000-00000C030000}"/>
    <cellStyle name="style1409810494897" xfId="516" xr:uid="{00000000-0005-0000-0000-00000D030000}"/>
    <cellStyle name="style1409810494930" xfId="517" xr:uid="{00000000-0005-0000-0000-00000E030000}"/>
    <cellStyle name="style1409810494957" xfId="518" xr:uid="{00000000-0005-0000-0000-00000F030000}"/>
    <cellStyle name="style1409810494983" xfId="519" xr:uid="{00000000-0005-0000-0000-000010030000}"/>
    <cellStyle name="style1409810495021" xfId="520" xr:uid="{00000000-0005-0000-0000-000011030000}"/>
    <cellStyle name="style1409810495134" xfId="521" xr:uid="{00000000-0005-0000-0000-000012030000}"/>
    <cellStyle name="style1409810495184" xfId="522" xr:uid="{00000000-0005-0000-0000-000013030000}"/>
    <cellStyle name="style1409810495215" xfId="523" xr:uid="{00000000-0005-0000-0000-000014030000}"/>
    <cellStyle name="style1409810495245" xfId="524" xr:uid="{00000000-0005-0000-0000-000015030000}"/>
    <cellStyle name="style1409810495274" xfId="525" xr:uid="{00000000-0005-0000-0000-000016030000}"/>
    <cellStyle name="style1409810495302" xfId="526" xr:uid="{00000000-0005-0000-0000-000017030000}"/>
    <cellStyle name="style1409810495331" xfId="527" xr:uid="{00000000-0005-0000-0000-000018030000}"/>
    <cellStyle name="style1409810495361" xfId="528" xr:uid="{00000000-0005-0000-0000-000019030000}"/>
    <cellStyle name="style1409810495386" xfId="529" xr:uid="{00000000-0005-0000-0000-00001A030000}"/>
    <cellStyle name="style1409810495409" xfId="530" xr:uid="{00000000-0005-0000-0000-00001B030000}"/>
    <cellStyle name="style1409810495433" xfId="531" xr:uid="{00000000-0005-0000-0000-00001C030000}"/>
    <cellStyle name="style1409810495465" xfId="532" xr:uid="{00000000-0005-0000-0000-00001D030000}"/>
    <cellStyle name="style1409810495489" xfId="533" xr:uid="{00000000-0005-0000-0000-00001E030000}"/>
    <cellStyle name="style1409810495510" xfId="534" xr:uid="{00000000-0005-0000-0000-00001F030000}"/>
    <cellStyle name="style1409810495537" xfId="535" xr:uid="{00000000-0005-0000-0000-000020030000}"/>
    <cellStyle name="style1409810495565" xfId="536" xr:uid="{00000000-0005-0000-0000-000021030000}"/>
    <cellStyle name="style1409810495592" xfId="537" xr:uid="{00000000-0005-0000-0000-000022030000}"/>
    <cellStyle name="style1409810495620" xfId="538" xr:uid="{00000000-0005-0000-0000-000023030000}"/>
    <cellStyle name="style1409810495648" xfId="539" xr:uid="{00000000-0005-0000-0000-000024030000}"/>
    <cellStyle name="style1409810495676" xfId="540" xr:uid="{00000000-0005-0000-0000-000025030000}"/>
    <cellStyle name="style1409810495698" xfId="541" xr:uid="{00000000-0005-0000-0000-000026030000}"/>
    <cellStyle name="style1409810495777" xfId="542" xr:uid="{00000000-0005-0000-0000-000027030000}"/>
    <cellStyle name="style1409810495805" xfId="543" xr:uid="{00000000-0005-0000-0000-000028030000}"/>
    <cellStyle name="style1409810495828" xfId="544" xr:uid="{00000000-0005-0000-0000-000029030000}"/>
    <cellStyle name="style1409810495856" xfId="545" xr:uid="{00000000-0005-0000-0000-00002A030000}"/>
    <cellStyle name="style1409810495884" xfId="546" xr:uid="{00000000-0005-0000-0000-00002B030000}"/>
    <cellStyle name="style1409810495914" xfId="547" xr:uid="{00000000-0005-0000-0000-00002C030000}"/>
    <cellStyle name="style1409810495937" xfId="548" xr:uid="{00000000-0005-0000-0000-00002D030000}"/>
    <cellStyle name="style1409810495965" xfId="549" xr:uid="{00000000-0005-0000-0000-00002E030000}"/>
    <cellStyle name="style1409810495993" xfId="550" xr:uid="{00000000-0005-0000-0000-00002F030000}"/>
    <cellStyle name="style1409810496015" xfId="551" xr:uid="{00000000-0005-0000-0000-000030030000}"/>
    <cellStyle name="style1409810496042" xfId="552" xr:uid="{00000000-0005-0000-0000-000031030000}"/>
    <cellStyle name="style1409810496069" xfId="553" xr:uid="{00000000-0005-0000-0000-000032030000}"/>
    <cellStyle name="style1409810496096" xfId="554" xr:uid="{00000000-0005-0000-0000-000033030000}"/>
    <cellStyle name="style1409810496117" xfId="555" xr:uid="{00000000-0005-0000-0000-000034030000}"/>
    <cellStyle name="style1409810496139" xfId="556" xr:uid="{00000000-0005-0000-0000-000035030000}"/>
    <cellStyle name="style1409810496166" xfId="557" xr:uid="{00000000-0005-0000-0000-000036030000}"/>
    <cellStyle name="style1409810496193" xfId="558" xr:uid="{00000000-0005-0000-0000-000037030000}"/>
    <cellStyle name="style1409810496219" xfId="559" xr:uid="{00000000-0005-0000-0000-000038030000}"/>
    <cellStyle name="style1409810496241" xfId="560" xr:uid="{00000000-0005-0000-0000-000039030000}"/>
    <cellStyle name="style1409810496272" xfId="561" xr:uid="{00000000-0005-0000-0000-00003A030000}"/>
    <cellStyle name="style1409810496293" xfId="562" xr:uid="{00000000-0005-0000-0000-00003B030000}"/>
    <cellStyle name="style1409810496359" xfId="563" xr:uid="{00000000-0005-0000-0000-00003C030000}"/>
    <cellStyle name="style1409810496380" xfId="564" xr:uid="{00000000-0005-0000-0000-00003D030000}"/>
    <cellStyle name="style1409810496405" xfId="565" xr:uid="{00000000-0005-0000-0000-00003E030000}"/>
    <cellStyle name="style1409810496426" xfId="566" xr:uid="{00000000-0005-0000-0000-00003F030000}"/>
    <cellStyle name="style1409810496447" xfId="567" xr:uid="{00000000-0005-0000-0000-000040030000}"/>
    <cellStyle name="style1409810496468" xfId="568" xr:uid="{00000000-0005-0000-0000-000041030000}"/>
    <cellStyle name="style1409810496490" xfId="569" xr:uid="{00000000-0005-0000-0000-000042030000}"/>
    <cellStyle name="style1409810496515" xfId="570" xr:uid="{00000000-0005-0000-0000-000043030000}"/>
    <cellStyle name="style1409810496535" xfId="571" xr:uid="{00000000-0005-0000-0000-000044030000}"/>
    <cellStyle name="style1409810496554" xfId="572" xr:uid="{00000000-0005-0000-0000-000045030000}"/>
    <cellStyle name="style1409810496601" xfId="573" xr:uid="{00000000-0005-0000-0000-000046030000}"/>
    <cellStyle name="style1409810496625" xfId="574" xr:uid="{00000000-0005-0000-0000-000047030000}"/>
    <cellStyle name="style1409810496668" xfId="575" xr:uid="{00000000-0005-0000-0000-000048030000}"/>
    <cellStyle name="style1409810496930" xfId="576" xr:uid="{00000000-0005-0000-0000-000049030000}"/>
    <cellStyle name="style1409810497634" xfId="577" xr:uid="{00000000-0005-0000-0000-00004A030000}"/>
    <cellStyle name="style1409810497655" xfId="578" xr:uid="{00000000-0005-0000-0000-00004B030000}"/>
    <cellStyle name="style1409810497674" xfId="579" xr:uid="{00000000-0005-0000-0000-00004C030000}"/>
    <cellStyle name="style1409810497717" xfId="580" xr:uid="{00000000-0005-0000-0000-00004D030000}"/>
    <cellStyle name="style1409811450489" xfId="581" xr:uid="{00000000-0005-0000-0000-00004E030000}"/>
    <cellStyle name="style1409811450518" xfId="582" xr:uid="{00000000-0005-0000-0000-00004F030000}"/>
    <cellStyle name="style1409811450548" xfId="583" xr:uid="{00000000-0005-0000-0000-000050030000}"/>
    <cellStyle name="style1409811450569" xfId="584" xr:uid="{00000000-0005-0000-0000-000051030000}"/>
    <cellStyle name="style1409811450596" xfId="585" xr:uid="{00000000-0005-0000-0000-000052030000}"/>
    <cellStyle name="style1409811450621" xfId="586" xr:uid="{00000000-0005-0000-0000-000053030000}"/>
    <cellStyle name="style1409811450646" xfId="587" xr:uid="{00000000-0005-0000-0000-000054030000}"/>
    <cellStyle name="style1409811450671" xfId="588" xr:uid="{00000000-0005-0000-0000-000055030000}"/>
    <cellStyle name="style1409811450697" xfId="589" xr:uid="{00000000-0005-0000-0000-000056030000}"/>
    <cellStyle name="style1409811450722" xfId="590" xr:uid="{00000000-0005-0000-0000-000057030000}"/>
    <cellStyle name="style1409811450746" xfId="591" xr:uid="{00000000-0005-0000-0000-000058030000}"/>
    <cellStyle name="style1409811450772" xfId="592" xr:uid="{00000000-0005-0000-0000-000059030000}"/>
    <cellStyle name="style1409811450796" xfId="593" xr:uid="{00000000-0005-0000-0000-00005A030000}"/>
    <cellStyle name="style1409811450817" xfId="594" xr:uid="{00000000-0005-0000-0000-00005B030000}"/>
    <cellStyle name="style1409811450847" xfId="595" xr:uid="{00000000-0005-0000-0000-00005C030000}"/>
    <cellStyle name="style1409811450867" xfId="596" xr:uid="{00000000-0005-0000-0000-00005D030000}"/>
    <cellStyle name="style1409811450889" xfId="597" xr:uid="{00000000-0005-0000-0000-00005E030000}"/>
    <cellStyle name="style1409811450914" xfId="598" xr:uid="{00000000-0005-0000-0000-00005F030000}"/>
    <cellStyle name="style1409811450938" xfId="599" xr:uid="{00000000-0005-0000-0000-000060030000}"/>
    <cellStyle name="style1409811450962" xfId="600" xr:uid="{00000000-0005-0000-0000-000061030000}"/>
    <cellStyle name="style1409811450987" xfId="601" xr:uid="{00000000-0005-0000-0000-000062030000}"/>
    <cellStyle name="style1409811451006" xfId="602" xr:uid="{00000000-0005-0000-0000-000063030000}"/>
    <cellStyle name="style1409811451024" xfId="603" xr:uid="{00000000-0005-0000-0000-000064030000}"/>
    <cellStyle name="style1409811451043" xfId="604" xr:uid="{00000000-0005-0000-0000-000065030000}"/>
    <cellStyle name="style1409811451060" xfId="605" xr:uid="{00000000-0005-0000-0000-000066030000}"/>
    <cellStyle name="style1409811451078" xfId="606" xr:uid="{00000000-0005-0000-0000-000067030000}"/>
    <cellStyle name="style1409811451096" xfId="607" xr:uid="{00000000-0005-0000-0000-000068030000}"/>
    <cellStyle name="style1409811451114" xfId="608" xr:uid="{00000000-0005-0000-0000-000069030000}"/>
    <cellStyle name="style1409811451132" xfId="609" xr:uid="{00000000-0005-0000-0000-00006A030000}"/>
    <cellStyle name="style1409811451155" xfId="610" xr:uid="{00000000-0005-0000-0000-00006B030000}"/>
    <cellStyle name="style1409811451178" xfId="611" xr:uid="{00000000-0005-0000-0000-00006C030000}"/>
    <cellStyle name="style1409811451201" xfId="612" xr:uid="{00000000-0005-0000-0000-00006D030000}"/>
    <cellStyle name="style1409811451226" xfId="613" xr:uid="{00000000-0005-0000-0000-00006E030000}"/>
    <cellStyle name="style1409811451249" xfId="614" xr:uid="{00000000-0005-0000-0000-00006F030000}"/>
    <cellStyle name="style1409811451272" xfId="615" xr:uid="{00000000-0005-0000-0000-000070030000}"/>
    <cellStyle name="style1409811451290" xfId="616" xr:uid="{00000000-0005-0000-0000-000071030000}"/>
    <cellStyle name="style1409811451309" xfId="617" xr:uid="{00000000-0005-0000-0000-000072030000}"/>
    <cellStyle name="style1409811451327" xfId="618" xr:uid="{00000000-0005-0000-0000-000073030000}"/>
    <cellStyle name="style1409811451345" xfId="619" xr:uid="{00000000-0005-0000-0000-000074030000}"/>
    <cellStyle name="style1409811451364" xfId="620" xr:uid="{00000000-0005-0000-0000-000075030000}"/>
    <cellStyle name="style1409811451386" xfId="621" xr:uid="{00000000-0005-0000-0000-000076030000}"/>
    <cellStyle name="style1409811451410" xfId="622" xr:uid="{00000000-0005-0000-0000-000077030000}"/>
    <cellStyle name="style1409811451428" xfId="623" xr:uid="{00000000-0005-0000-0000-000078030000}"/>
    <cellStyle name="style1409811451451" xfId="624" xr:uid="{00000000-0005-0000-0000-000079030000}"/>
    <cellStyle name="style1409811451475" xfId="625" xr:uid="{00000000-0005-0000-0000-00007A030000}"/>
    <cellStyle name="style1409811451493" xfId="626" xr:uid="{00000000-0005-0000-0000-00007B030000}"/>
    <cellStyle name="style1409811451517" xfId="627" xr:uid="{00000000-0005-0000-0000-00007C030000}"/>
    <cellStyle name="style1409811451539" xfId="628" xr:uid="{00000000-0005-0000-0000-00007D030000}"/>
    <cellStyle name="style1409811451561" xfId="629" xr:uid="{00000000-0005-0000-0000-00007E030000}"/>
    <cellStyle name="style1409811451580" xfId="630" xr:uid="{00000000-0005-0000-0000-00007F030000}"/>
    <cellStyle name="style1409811451670" xfId="631" xr:uid="{00000000-0005-0000-0000-000080030000}"/>
    <cellStyle name="style1409811451694" xfId="632" xr:uid="{00000000-0005-0000-0000-000081030000}"/>
    <cellStyle name="style1409811451718" xfId="633" xr:uid="{00000000-0005-0000-0000-000082030000}"/>
    <cellStyle name="style1409811451741" xfId="634" xr:uid="{00000000-0005-0000-0000-000083030000}"/>
    <cellStyle name="style1409811451759" xfId="635" xr:uid="{00000000-0005-0000-0000-000084030000}"/>
    <cellStyle name="style1409811451783" xfId="636" xr:uid="{00000000-0005-0000-0000-000085030000}"/>
    <cellStyle name="style1409811451800" xfId="637" xr:uid="{00000000-0005-0000-0000-000086030000}"/>
    <cellStyle name="style1409811451818" xfId="638" xr:uid="{00000000-0005-0000-0000-000087030000}"/>
    <cellStyle name="style1409811451835" xfId="639" xr:uid="{00000000-0005-0000-0000-000088030000}"/>
    <cellStyle name="style1409811451855" xfId="640" xr:uid="{00000000-0005-0000-0000-000089030000}"/>
    <cellStyle name="style1409811451872" xfId="641" xr:uid="{00000000-0005-0000-0000-00008A030000}"/>
    <cellStyle name="style1409811451889" xfId="642" xr:uid="{00000000-0005-0000-0000-00008B030000}"/>
    <cellStyle name="style1409811451906" xfId="643" xr:uid="{00000000-0005-0000-0000-00008C030000}"/>
    <cellStyle name="style1409811451924" xfId="644" xr:uid="{00000000-0005-0000-0000-00008D030000}"/>
    <cellStyle name="style1409811451943" xfId="645" xr:uid="{00000000-0005-0000-0000-00008E030000}"/>
    <cellStyle name="style1409811451961" xfId="646" xr:uid="{00000000-0005-0000-0000-00008F030000}"/>
    <cellStyle name="style1409811451978" xfId="647" xr:uid="{00000000-0005-0000-0000-000090030000}"/>
    <cellStyle name="style1409811452008" xfId="648" xr:uid="{00000000-0005-0000-0000-000091030000}"/>
    <cellStyle name="style1409811452041" xfId="649" xr:uid="{00000000-0005-0000-0000-000092030000}"/>
    <cellStyle name="style1409811452061" xfId="650" xr:uid="{00000000-0005-0000-0000-000093030000}"/>
    <cellStyle name="style1409811452606" xfId="651" xr:uid="{00000000-0005-0000-0000-000094030000}"/>
    <cellStyle name="style1409811452829" xfId="652" xr:uid="{00000000-0005-0000-0000-000095030000}"/>
    <cellStyle name="style1409812471424" xfId="653" xr:uid="{00000000-0005-0000-0000-000096030000}"/>
    <cellStyle name="style1409813259693" xfId="654" xr:uid="{00000000-0005-0000-0000-000097030000}"/>
    <cellStyle name="style1409813389577" xfId="655" xr:uid="{00000000-0005-0000-0000-000098030000}"/>
    <cellStyle name="style1409813389676" xfId="656" xr:uid="{00000000-0005-0000-0000-000099030000}"/>
    <cellStyle name="style1410496241751" xfId="657" xr:uid="{00000000-0005-0000-0000-00009A030000}"/>
    <cellStyle name="style1410496241907" xfId="658" xr:uid="{00000000-0005-0000-0000-00009B030000}"/>
    <cellStyle name="style1410496242208" xfId="659" xr:uid="{00000000-0005-0000-0000-00009C030000}"/>
    <cellStyle name="style1410496242228" xfId="660" xr:uid="{00000000-0005-0000-0000-00009D030000}"/>
    <cellStyle name="style1410496242249" xfId="661" xr:uid="{00000000-0005-0000-0000-00009E030000}"/>
    <cellStyle name="style1410496242269" xfId="662" xr:uid="{00000000-0005-0000-0000-00009F030000}"/>
    <cellStyle name="style1410496242289" xfId="663" xr:uid="{00000000-0005-0000-0000-0000A0030000}"/>
    <cellStyle name="style1410496242308" xfId="664" xr:uid="{00000000-0005-0000-0000-0000A1030000}"/>
    <cellStyle name="style1410496242349" xfId="665" xr:uid="{00000000-0005-0000-0000-0000A2030000}"/>
    <cellStyle name="style1410496242382" xfId="666" xr:uid="{00000000-0005-0000-0000-0000A3030000}"/>
    <cellStyle name="style1410496242404" xfId="667" xr:uid="{00000000-0005-0000-0000-0000A4030000}"/>
    <cellStyle name="style1410496242741" xfId="668" xr:uid="{00000000-0005-0000-0000-0000A5030000}"/>
    <cellStyle name="style1410762192666" xfId="669" xr:uid="{00000000-0005-0000-0000-0000A6030000}"/>
    <cellStyle name="style1410762192728" xfId="670" xr:uid="{00000000-0005-0000-0000-0000A7030000}"/>
    <cellStyle name="style1410762192775" xfId="671" xr:uid="{00000000-0005-0000-0000-0000A8030000}"/>
    <cellStyle name="style1410762192790" xfId="672" xr:uid="{00000000-0005-0000-0000-0000A9030000}"/>
    <cellStyle name="style1410762192822" xfId="673" xr:uid="{00000000-0005-0000-0000-0000AA030000}"/>
    <cellStyle name="style1410762192853" xfId="674" xr:uid="{00000000-0005-0000-0000-0000AB030000}"/>
    <cellStyle name="style1410762192884" xfId="675" xr:uid="{00000000-0005-0000-0000-0000AC030000}"/>
    <cellStyle name="style1410762192931" xfId="676" xr:uid="{00000000-0005-0000-0000-0000AD030000}"/>
    <cellStyle name="style1410762192962" xfId="677" xr:uid="{00000000-0005-0000-0000-0000AE030000}"/>
    <cellStyle name="style1410762192978" xfId="678" xr:uid="{00000000-0005-0000-0000-0000AF030000}"/>
    <cellStyle name="style1410762193009" xfId="679" xr:uid="{00000000-0005-0000-0000-0000B0030000}"/>
    <cellStyle name="style1410762193040" xfId="680" xr:uid="{00000000-0005-0000-0000-0000B1030000}"/>
    <cellStyle name="style1410762193071" xfId="681" xr:uid="{00000000-0005-0000-0000-0000B2030000}"/>
    <cellStyle name="style1410762193087" xfId="682" xr:uid="{00000000-0005-0000-0000-0000B3030000}"/>
    <cellStyle name="style1410762193118" xfId="683" xr:uid="{00000000-0005-0000-0000-0000B4030000}"/>
    <cellStyle name="style1410762193149" xfId="684" xr:uid="{00000000-0005-0000-0000-0000B5030000}"/>
    <cellStyle name="style1410762193212" xfId="685" xr:uid="{00000000-0005-0000-0000-0000B6030000}"/>
    <cellStyle name="style1410762193243" xfId="686" xr:uid="{00000000-0005-0000-0000-0000B7030000}"/>
    <cellStyle name="style1410762193274" xfId="687" xr:uid="{00000000-0005-0000-0000-0000B8030000}"/>
    <cellStyle name="style1410762193305" xfId="688" xr:uid="{00000000-0005-0000-0000-0000B9030000}"/>
    <cellStyle name="style1410762193321" xfId="689" xr:uid="{00000000-0005-0000-0000-0000BA030000}"/>
    <cellStyle name="style1410762193352" xfId="690" xr:uid="{00000000-0005-0000-0000-0000BB030000}"/>
    <cellStyle name="style1410762193368" xfId="691" xr:uid="{00000000-0005-0000-0000-0000BC030000}"/>
    <cellStyle name="style1410762193399" xfId="692" xr:uid="{00000000-0005-0000-0000-0000BD030000}"/>
    <cellStyle name="style1410762193414" xfId="693" xr:uid="{00000000-0005-0000-0000-0000BE030000}"/>
    <cellStyle name="style1410762193446" xfId="694" xr:uid="{00000000-0005-0000-0000-0000BF030000}"/>
    <cellStyle name="style1410762193461" xfId="695" xr:uid="{00000000-0005-0000-0000-0000C0030000}"/>
    <cellStyle name="style1410762193492" xfId="696" xr:uid="{00000000-0005-0000-0000-0000C1030000}"/>
    <cellStyle name="style1410762193508" xfId="697" xr:uid="{00000000-0005-0000-0000-0000C2030000}"/>
    <cellStyle name="style1410762193539" xfId="698" xr:uid="{00000000-0005-0000-0000-0000C3030000}"/>
    <cellStyle name="style1410762193570" xfId="699" xr:uid="{00000000-0005-0000-0000-0000C4030000}"/>
    <cellStyle name="style1410762193602" xfId="700" xr:uid="{00000000-0005-0000-0000-0000C5030000}"/>
    <cellStyle name="style1410762193617" xfId="701" xr:uid="{00000000-0005-0000-0000-0000C6030000}"/>
    <cellStyle name="style1410762193648" xfId="702" xr:uid="{00000000-0005-0000-0000-0000C7030000}"/>
    <cellStyle name="style1410762193680" xfId="703" xr:uid="{00000000-0005-0000-0000-0000C8030000}"/>
    <cellStyle name="style1410762193695" xfId="704" xr:uid="{00000000-0005-0000-0000-0000C9030000}"/>
    <cellStyle name="style1410762193726" xfId="705" xr:uid="{00000000-0005-0000-0000-0000CA030000}"/>
    <cellStyle name="style1410762193742" xfId="706" xr:uid="{00000000-0005-0000-0000-0000CB030000}"/>
    <cellStyle name="style1410762193773" xfId="707" xr:uid="{00000000-0005-0000-0000-0000CC030000}"/>
    <cellStyle name="style1410762193836" xfId="708" xr:uid="{00000000-0005-0000-0000-0000CD030000}"/>
    <cellStyle name="style1410762193867" xfId="709" xr:uid="{00000000-0005-0000-0000-0000CE030000}"/>
    <cellStyle name="style1410762193898" xfId="710" xr:uid="{00000000-0005-0000-0000-0000CF030000}"/>
    <cellStyle name="style1410762193914" xfId="711" xr:uid="{00000000-0005-0000-0000-0000D0030000}"/>
    <cellStyle name="style1410762193945" xfId="712" xr:uid="{00000000-0005-0000-0000-0000D1030000}"/>
    <cellStyle name="style1410762193976" xfId="713" xr:uid="{00000000-0005-0000-0000-0000D2030000}"/>
    <cellStyle name="style1410762193992" xfId="714" xr:uid="{00000000-0005-0000-0000-0000D3030000}"/>
    <cellStyle name="style1410762194023" xfId="715" xr:uid="{00000000-0005-0000-0000-0000D4030000}"/>
    <cellStyle name="style1410762194054" xfId="716" xr:uid="{00000000-0005-0000-0000-0000D5030000}"/>
    <cellStyle name="style1410762194070" xfId="717" xr:uid="{00000000-0005-0000-0000-0000D6030000}"/>
    <cellStyle name="style1410762194101" xfId="718" xr:uid="{00000000-0005-0000-0000-0000D7030000}"/>
    <cellStyle name="style1410762194116" xfId="719" xr:uid="{00000000-0005-0000-0000-0000D8030000}"/>
    <cellStyle name="style1410762194148" xfId="720" xr:uid="{00000000-0005-0000-0000-0000D9030000}"/>
    <cellStyle name="style1410762194179" xfId="721" xr:uid="{00000000-0005-0000-0000-0000DA030000}"/>
    <cellStyle name="style1410762194194" xfId="722" xr:uid="{00000000-0005-0000-0000-0000DB030000}"/>
    <cellStyle name="style1410762194226" xfId="723" xr:uid="{00000000-0005-0000-0000-0000DC030000}"/>
    <cellStyle name="style1410762194241" xfId="724" xr:uid="{00000000-0005-0000-0000-0000DD030000}"/>
    <cellStyle name="style1410762194272" xfId="725" xr:uid="{00000000-0005-0000-0000-0000DE030000}"/>
    <cellStyle name="style1410762194288" xfId="726" xr:uid="{00000000-0005-0000-0000-0000DF030000}"/>
    <cellStyle name="style1410762194319" xfId="727" xr:uid="{00000000-0005-0000-0000-0000E0030000}"/>
    <cellStyle name="style1410762194335" xfId="728" xr:uid="{00000000-0005-0000-0000-0000E1030000}"/>
    <cellStyle name="style1410762194397" xfId="729" xr:uid="{00000000-0005-0000-0000-0000E2030000}"/>
    <cellStyle name="style1410762194428" xfId="730" xr:uid="{00000000-0005-0000-0000-0000E3030000}"/>
    <cellStyle name="style1410762194444" xfId="731" xr:uid="{00000000-0005-0000-0000-0000E4030000}"/>
    <cellStyle name="style1410762194475" xfId="732" xr:uid="{00000000-0005-0000-0000-0000E5030000}"/>
    <cellStyle name="style1410762194491" xfId="733" xr:uid="{00000000-0005-0000-0000-0000E6030000}"/>
    <cellStyle name="style1410762194522" xfId="734" xr:uid="{00000000-0005-0000-0000-0000E7030000}"/>
    <cellStyle name="style1410762194553" xfId="735" xr:uid="{00000000-0005-0000-0000-0000E8030000}"/>
    <cellStyle name="style1410762194584" xfId="736" xr:uid="{00000000-0005-0000-0000-0000E9030000}"/>
    <cellStyle name="style1410762194818" xfId="737" xr:uid="{00000000-0005-0000-0000-0000EA030000}"/>
    <cellStyle name="style1410762194850" xfId="738" xr:uid="{00000000-0005-0000-0000-0000EB030000}"/>
    <cellStyle name="style1410762195286" xfId="739" xr:uid="{00000000-0005-0000-0000-0000EC030000}"/>
    <cellStyle name="style1410762332983" xfId="740" xr:uid="{00000000-0005-0000-0000-0000ED030000}"/>
    <cellStyle name="style1410762333012" xfId="741" xr:uid="{00000000-0005-0000-0000-0000EE030000}"/>
    <cellStyle name="style1410762333039" xfId="742" xr:uid="{00000000-0005-0000-0000-0000EF030000}"/>
    <cellStyle name="style1410762333059" xfId="743" xr:uid="{00000000-0005-0000-0000-0000F0030000}"/>
    <cellStyle name="style1410762333083" xfId="744" xr:uid="{00000000-0005-0000-0000-0000F1030000}"/>
    <cellStyle name="style1410762333107" xfId="745" xr:uid="{00000000-0005-0000-0000-0000F2030000}"/>
    <cellStyle name="style1410762333130" xfId="746" xr:uid="{00000000-0005-0000-0000-0000F3030000}"/>
    <cellStyle name="style1410762333155" xfId="747" xr:uid="{00000000-0005-0000-0000-0000F4030000}"/>
    <cellStyle name="style1410762333179" xfId="748" xr:uid="{00000000-0005-0000-0000-0000F5030000}"/>
    <cellStyle name="style1410762333203" xfId="749" xr:uid="{00000000-0005-0000-0000-0000F6030000}"/>
    <cellStyle name="style1410762333227" xfId="750" xr:uid="{00000000-0005-0000-0000-0000F7030000}"/>
    <cellStyle name="style1410762333252" xfId="751" xr:uid="{00000000-0005-0000-0000-0000F8030000}"/>
    <cellStyle name="style1410762333271" xfId="752" xr:uid="{00000000-0005-0000-0000-0000F9030000}"/>
    <cellStyle name="style1410762333290" xfId="753" xr:uid="{00000000-0005-0000-0000-0000FA030000}"/>
    <cellStyle name="style1410762333317" xfId="754" xr:uid="{00000000-0005-0000-0000-0000FB030000}"/>
    <cellStyle name="style1410762333337" xfId="755" xr:uid="{00000000-0005-0000-0000-0000FC030000}"/>
    <cellStyle name="style1410762333362" xfId="756" xr:uid="{00000000-0005-0000-0000-0000FD030000}"/>
    <cellStyle name="style1410762333382" xfId="757" xr:uid="{00000000-0005-0000-0000-0000FE030000}"/>
    <cellStyle name="style1410762333406" xfId="758" xr:uid="{00000000-0005-0000-0000-0000FF030000}"/>
    <cellStyle name="style1410762333430" xfId="759" xr:uid="{00000000-0005-0000-0000-000000040000}"/>
    <cellStyle name="style1410762333454" xfId="760" xr:uid="{00000000-0005-0000-0000-000001040000}"/>
    <cellStyle name="style1410762333473" xfId="761" xr:uid="{00000000-0005-0000-0000-000002040000}"/>
    <cellStyle name="style1410762333493" xfId="762" xr:uid="{00000000-0005-0000-0000-000003040000}"/>
    <cellStyle name="style1410762333512" xfId="763" xr:uid="{00000000-0005-0000-0000-000004040000}"/>
    <cellStyle name="style1410762333533" xfId="764" xr:uid="{00000000-0005-0000-0000-000005040000}"/>
    <cellStyle name="style1410762333553" xfId="765" xr:uid="{00000000-0005-0000-0000-000006040000}"/>
    <cellStyle name="style1410762333575" xfId="766" xr:uid="{00000000-0005-0000-0000-000007040000}"/>
    <cellStyle name="style1410762333595" xfId="767" xr:uid="{00000000-0005-0000-0000-000008040000}"/>
    <cellStyle name="style1410762333615" xfId="768" xr:uid="{00000000-0005-0000-0000-000009040000}"/>
    <cellStyle name="style1410762333639" xfId="769" xr:uid="{00000000-0005-0000-0000-00000A040000}"/>
    <cellStyle name="style1410762333663" xfId="770" xr:uid="{00000000-0005-0000-0000-00000B040000}"/>
    <cellStyle name="style1410762333690" xfId="771" xr:uid="{00000000-0005-0000-0000-00000C040000}"/>
    <cellStyle name="style1410762333767" xfId="772" xr:uid="{00000000-0005-0000-0000-00000D040000}"/>
    <cellStyle name="style1410762333791" xfId="773" xr:uid="{00000000-0005-0000-0000-00000E040000}"/>
    <cellStyle name="style1410762333816" xfId="774" xr:uid="{00000000-0005-0000-0000-00000F040000}"/>
    <cellStyle name="style1410762333836" xfId="775" xr:uid="{00000000-0005-0000-0000-000010040000}"/>
    <cellStyle name="style1410762333854" xfId="776" xr:uid="{00000000-0005-0000-0000-000011040000}"/>
    <cellStyle name="style1410762333874" xfId="777" xr:uid="{00000000-0005-0000-0000-000012040000}"/>
    <cellStyle name="style1410762333895" xfId="778" xr:uid="{00000000-0005-0000-0000-000013040000}"/>
    <cellStyle name="style1410762333916" xfId="779" xr:uid="{00000000-0005-0000-0000-000014040000}"/>
    <cellStyle name="style1410762333940" xfId="780" xr:uid="{00000000-0005-0000-0000-000015040000}"/>
    <cellStyle name="style1410762333964" xfId="781" xr:uid="{00000000-0005-0000-0000-000016040000}"/>
    <cellStyle name="style1410762333983" xfId="782" xr:uid="{00000000-0005-0000-0000-000017040000}"/>
    <cellStyle name="style1410762334007" xfId="783" xr:uid="{00000000-0005-0000-0000-000018040000}"/>
    <cellStyle name="style1410762334030" xfId="784" xr:uid="{00000000-0005-0000-0000-000019040000}"/>
    <cellStyle name="style1410762334050" xfId="785" xr:uid="{00000000-0005-0000-0000-00001A040000}"/>
    <cellStyle name="style1410762334073" xfId="786" xr:uid="{00000000-0005-0000-0000-00001B040000}"/>
    <cellStyle name="style1410762334097" xfId="787" xr:uid="{00000000-0005-0000-0000-00001C040000}"/>
    <cellStyle name="style1410762334121" xfId="788" xr:uid="{00000000-0005-0000-0000-00001D040000}"/>
    <cellStyle name="style1410762334139" xfId="789" xr:uid="{00000000-0005-0000-0000-00001E040000}"/>
    <cellStyle name="style1410762334158" xfId="790" xr:uid="{00000000-0005-0000-0000-00001F040000}"/>
    <cellStyle name="style1410762334181" xfId="791" xr:uid="{00000000-0005-0000-0000-000020040000}"/>
    <cellStyle name="style1410762334205" xfId="792" xr:uid="{00000000-0005-0000-0000-000021040000}"/>
    <cellStyle name="style1410762334230" xfId="793" xr:uid="{00000000-0005-0000-0000-000022040000}"/>
    <cellStyle name="style1410762334250" xfId="794" xr:uid="{00000000-0005-0000-0000-000023040000}"/>
    <cellStyle name="style1410762334275" xfId="795" xr:uid="{00000000-0005-0000-0000-000024040000}"/>
    <cellStyle name="style1410762334294" xfId="796" xr:uid="{00000000-0005-0000-0000-000025040000}"/>
    <cellStyle name="style1410762334313" xfId="797" xr:uid="{00000000-0005-0000-0000-000026040000}"/>
    <cellStyle name="style1410762334333" xfId="798" xr:uid="{00000000-0005-0000-0000-000027040000}"/>
    <cellStyle name="style1410762334354" xfId="799" xr:uid="{00000000-0005-0000-0000-000028040000}"/>
    <cellStyle name="style1410762334372" xfId="800" xr:uid="{00000000-0005-0000-0000-000029040000}"/>
    <cellStyle name="style1410762334391" xfId="801" xr:uid="{00000000-0005-0000-0000-00002A040000}"/>
    <cellStyle name="style1410762334410" xfId="802" xr:uid="{00000000-0005-0000-0000-00002B040000}"/>
    <cellStyle name="style1410762334428" xfId="803" xr:uid="{00000000-0005-0000-0000-00002C040000}"/>
    <cellStyle name="style1410762334446" xfId="804" xr:uid="{00000000-0005-0000-0000-00002D040000}"/>
    <cellStyle name="style1410762334464" xfId="805" xr:uid="{00000000-0005-0000-0000-00002E040000}"/>
    <cellStyle name="style1410762334482" xfId="806" xr:uid="{00000000-0005-0000-0000-00002F040000}"/>
    <cellStyle name="style1410762334646" xfId="807" xr:uid="{00000000-0005-0000-0000-000030040000}"/>
    <cellStyle name="style1410762334676" xfId="808" xr:uid="{00000000-0005-0000-0000-000031040000}"/>
    <cellStyle name="style1410762334710" xfId="809" xr:uid="{00000000-0005-0000-0000-000032040000}"/>
    <cellStyle name="style1410762334814" xfId="810" xr:uid="{00000000-0005-0000-0000-000033040000}"/>
    <cellStyle name="style1410762335009" xfId="811" xr:uid="{00000000-0005-0000-0000-000034040000}"/>
    <cellStyle name="style1410851014922" xfId="812" xr:uid="{00000000-0005-0000-0000-000035040000}"/>
    <cellStyle name="style1410851015234" xfId="813" xr:uid="{00000000-0005-0000-0000-000036040000}"/>
    <cellStyle name="style1410851404619" xfId="814" xr:uid="{00000000-0005-0000-0000-000037040000}"/>
    <cellStyle name="style1411446450504" xfId="815" xr:uid="{00000000-0005-0000-0000-000038040000}"/>
    <cellStyle name="style1411446450504 2" xfId="816" xr:uid="{00000000-0005-0000-0000-000039040000}"/>
    <cellStyle name="style1411446450551" xfId="817" xr:uid="{00000000-0005-0000-0000-00003A040000}"/>
    <cellStyle name="style1411446450551 2" xfId="818" xr:uid="{00000000-0005-0000-0000-00003B040000}"/>
    <cellStyle name="style1411446450598" xfId="819" xr:uid="{00000000-0005-0000-0000-00003C040000}"/>
    <cellStyle name="style1411446450598 2" xfId="820" xr:uid="{00000000-0005-0000-0000-00003D040000}"/>
    <cellStyle name="style1411446450629" xfId="821" xr:uid="{00000000-0005-0000-0000-00003E040000}"/>
    <cellStyle name="style1411446450629 2" xfId="822" xr:uid="{00000000-0005-0000-0000-00003F040000}"/>
    <cellStyle name="style1411446450660" xfId="823" xr:uid="{00000000-0005-0000-0000-000040040000}"/>
    <cellStyle name="style1411446450660 2" xfId="824" xr:uid="{00000000-0005-0000-0000-000041040000}"/>
    <cellStyle name="style1411446450738" xfId="825" xr:uid="{00000000-0005-0000-0000-000042040000}"/>
    <cellStyle name="style1411446450738 2" xfId="826" xr:uid="{00000000-0005-0000-0000-000043040000}"/>
    <cellStyle name="style1411446450769" xfId="827" xr:uid="{00000000-0005-0000-0000-000044040000}"/>
    <cellStyle name="style1411446450769 2" xfId="828" xr:uid="{00000000-0005-0000-0000-000045040000}"/>
    <cellStyle name="style1411446450801" xfId="829" xr:uid="{00000000-0005-0000-0000-000046040000}"/>
    <cellStyle name="style1411446450801 2" xfId="830" xr:uid="{00000000-0005-0000-0000-000047040000}"/>
    <cellStyle name="style1411446450847" xfId="831" xr:uid="{00000000-0005-0000-0000-000048040000}"/>
    <cellStyle name="style1411446450847 2" xfId="832" xr:uid="{00000000-0005-0000-0000-000049040000}"/>
    <cellStyle name="style1411446450879" xfId="833" xr:uid="{00000000-0005-0000-0000-00004A040000}"/>
    <cellStyle name="style1411446450879 2" xfId="834" xr:uid="{00000000-0005-0000-0000-00004B040000}"/>
    <cellStyle name="style1411446450910" xfId="835" xr:uid="{00000000-0005-0000-0000-00004C040000}"/>
    <cellStyle name="style1411446450910 2" xfId="836" xr:uid="{00000000-0005-0000-0000-00004D040000}"/>
    <cellStyle name="style1411446450957" xfId="837" xr:uid="{00000000-0005-0000-0000-00004E040000}"/>
    <cellStyle name="style1411446450957 2" xfId="838" xr:uid="{00000000-0005-0000-0000-00004F040000}"/>
    <cellStyle name="style1411446450988" xfId="839" xr:uid="{00000000-0005-0000-0000-000050040000}"/>
    <cellStyle name="style1411446450988 2" xfId="840" xr:uid="{00000000-0005-0000-0000-000051040000}"/>
    <cellStyle name="style1411446451019" xfId="841" xr:uid="{00000000-0005-0000-0000-000052040000}"/>
    <cellStyle name="style1411446451019 2" xfId="842" xr:uid="{00000000-0005-0000-0000-000053040000}"/>
    <cellStyle name="style1411446451050" xfId="843" xr:uid="{00000000-0005-0000-0000-000054040000}"/>
    <cellStyle name="style1411446451050 2" xfId="844" xr:uid="{00000000-0005-0000-0000-000055040000}"/>
    <cellStyle name="style1411446451128" xfId="845" xr:uid="{00000000-0005-0000-0000-000056040000}"/>
    <cellStyle name="style1411446451128 2" xfId="846" xr:uid="{00000000-0005-0000-0000-000057040000}"/>
    <cellStyle name="style1411446451159" xfId="847" xr:uid="{00000000-0005-0000-0000-000058040000}"/>
    <cellStyle name="style1411446451159 2" xfId="848" xr:uid="{00000000-0005-0000-0000-000059040000}"/>
    <cellStyle name="style1411446451191" xfId="849" xr:uid="{00000000-0005-0000-0000-00005A040000}"/>
    <cellStyle name="style1411446451191 2" xfId="850" xr:uid="{00000000-0005-0000-0000-00005B040000}"/>
    <cellStyle name="style1411446451206" xfId="851" xr:uid="{00000000-0005-0000-0000-00005C040000}"/>
    <cellStyle name="style1411446451206 2" xfId="852" xr:uid="{00000000-0005-0000-0000-00005D040000}"/>
    <cellStyle name="style1411446451237" xfId="853" xr:uid="{00000000-0005-0000-0000-00005E040000}"/>
    <cellStyle name="style1411446451237 2" xfId="854" xr:uid="{00000000-0005-0000-0000-00005F040000}"/>
    <cellStyle name="style1411446451269" xfId="855" xr:uid="{00000000-0005-0000-0000-000060040000}"/>
    <cellStyle name="style1411446451269 2" xfId="856" xr:uid="{00000000-0005-0000-0000-000061040000}"/>
    <cellStyle name="style1411446451284" xfId="857" xr:uid="{00000000-0005-0000-0000-000062040000}"/>
    <cellStyle name="style1411446451284 2" xfId="858" xr:uid="{00000000-0005-0000-0000-000063040000}"/>
    <cellStyle name="style1411446451315" xfId="859" xr:uid="{00000000-0005-0000-0000-000064040000}"/>
    <cellStyle name="style1411446451315 2" xfId="860" xr:uid="{00000000-0005-0000-0000-000065040000}"/>
    <cellStyle name="style1411446451331" xfId="861" xr:uid="{00000000-0005-0000-0000-000066040000}"/>
    <cellStyle name="style1411446451331 2" xfId="862" xr:uid="{00000000-0005-0000-0000-000067040000}"/>
    <cellStyle name="style1411446451362" xfId="863" xr:uid="{00000000-0005-0000-0000-000068040000}"/>
    <cellStyle name="style1411446451362 2" xfId="864" xr:uid="{00000000-0005-0000-0000-000069040000}"/>
    <cellStyle name="style1411446451378" xfId="865" xr:uid="{00000000-0005-0000-0000-00006A040000}"/>
    <cellStyle name="style1411446451378 2" xfId="866" xr:uid="{00000000-0005-0000-0000-00006B040000}"/>
    <cellStyle name="style1411446451409" xfId="867" xr:uid="{00000000-0005-0000-0000-00006C040000}"/>
    <cellStyle name="style1411446451409 2" xfId="868" xr:uid="{00000000-0005-0000-0000-00006D040000}"/>
    <cellStyle name="style1411446451471" xfId="869" xr:uid="{00000000-0005-0000-0000-00006E040000}"/>
    <cellStyle name="style1411446451471 2" xfId="870" xr:uid="{00000000-0005-0000-0000-00006F040000}"/>
    <cellStyle name="style1411446451518" xfId="871" xr:uid="{00000000-0005-0000-0000-000070040000}"/>
    <cellStyle name="style1411446451518 2" xfId="872" xr:uid="{00000000-0005-0000-0000-000071040000}"/>
    <cellStyle name="style1411446451549" xfId="873" xr:uid="{00000000-0005-0000-0000-000072040000}"/>
    <cellStyle name="style1411446451549 2" xfId="874" xr:uid="{00000000-0005-0000-0000-000073040000}"/>
    <cellStyle name="style1411446451581" xfId="875" xr:uid="{00000000-0005-0000-0000-000074040000}"/>
    <cellStyle name="style1411446451581 2" xfId="876" xr:uid="{00000000-0005-0000-0000-000075040000}"/>
    <cellStyle name="style1411446451596" xfId="877" xr:uid="{00000000-0005-0000-0000-000076040000}"/>
    <cellStyle name="style1411446451596 2" xfId="878" xr:uid="{00000000-0005-0000-0000-000077040000}"/>
    <cellStyle name="style1411446451627" xfId="879" xr:uid="{00000000-0005-0000-0000-000078040000}"/>
    <cellStyle name="style1411446451627 2" xfId="880" xr:uid="{00000000-0005-0000-0000-000079040000}"/>
    <cellStyle name="style1411446451659" xfId="881" xr:uid="{00000000-0005-0000-0000-00007A040000}"/>
    <cellStyle name="style1411446451659 2" xfId="882" xr:uid="{00000000-0005-0000-0000-00007B040000}"/>
    <cellStyle name="style1411446451690" xfId="883" xr:uid="{00000000-0005-0000-0000-00007C040000}"/>
    <cellStyle name="style1411446451690 2" xfId="884" xr:uid="{00000000-0005-0000-0000-00007D040000}"/>
    <cellStyle name="style1411446451705" xfId="885" xr:uid="{00000000-0005-0000-0000-00007E040000}"/>
    <cellStyle name="style1411446451705 2" xfId="886" xr:uid="{00000000-0005-0000-0000-00007F040000}"/>
    <cellStyle name="style1411446451721" xfId="887" xr:uid="{00000000-0005-0000-0000-000080040000}"/>
    <cellStyle name="style1411446451721 2" xfId="888" xr:uid="{00000000-0005-0000-0000-000081040000}"/>
    <cellStyle name="style1411446451752" xfId="889" xr:uid="{00000000-0005-0000-0000-000082040000}"/>
    <cellStyle name="style1411446451752 2" xfId="890" xr:uid="{00000000-0005-0000-0000-000083040000}"/>
    <cellStyle name="style1411446451815" xfId="891" xr:uid="{00000000-0005-0000-0000-000084040000}"/>
    <cellStyle name="style1411446451815 2" xfId="892" xr:uid="{00000000-0005-0000-0000-000085040000}"/>
    <cellStyle name="style1411446451846" xfId="893" xr:uid="{00000000-0005-0000-0000-000086040000}"/>
    <cellStyle name="style1411446451846 2" xfId="894" xr:uid="{00000000-0005-0000-0000-000087040000}"/>
    <cellStyle name="style1411446451877" xfId="895" xr:uid="{00000000-0005-0000-0000-000088040000}"/>
    <cellStyle name="style1411446451877 2" xfId="896" xr:uid="{00000000-0005-0000-0000-000089040000}"/>
    <cellStyle name="style1411446451893" xfId="897" xr:uid="{00000000-0005-0000-0000-00008A040000}"/>
    <cellStyle name="style1411446451893 2" xfId="898" xr:uid="{00000000-0005-0000-0000-00008B040000}"/>
    <cellStyle name="style1411446451924" xfId="899" xr:uid="{00000000-0005-0000-0000-00008C040000}"/>
    <cellStyle name="style1411446451924 2" xfId="900" xr:uid="{00000000-0005-0000-0000-00008D040000}"/>
    <cellStyle name="style1411446451955" xfId="901" xr:uid="{00000000-0005-0000-0000-00008E040000}"/>
    <cellStyle name="style1411446451955 2" xfId="902" xr:uid="{00000000-0005-0000-0000-00008F040000}"/>
    <cellStyle name="style1411446451971" xfId="903" xr:uid="{00000000-0005-0000-0000-000090040000}"/>
    <cellStyle name="style1411446451971 2" xfId="904" xr:uid="{00000000-0005-0000-0000-000091040000}"/>
    <cellStyle name="style1411446452002" xfId="905" xr:uid="{00000000-0005-0000-0000-000092040000}"/>
    <cellStyle name="style1411446452002 2" xfId="906" xr:uid="{00000000-0005-0000-0000-000093040000}"/>
    <cellStyle name="style1411446452033" xfId="907" xr:uid="{00000000-0005-0000-0000-000094040000}"/>
    <cellStyle name="style1411446452033 2" xfId="908" xr:uid="{00000000-0005-0000-0000-000095040000}"/>
    <cellStyle name="style1411446452049" xfId="909" xr:uid="{00000000-0005-0000-0000-000096040000}"/>
    <cellStyle name="style1411446452049 2" xfId="910" xr:uid="{00000000-0005-0000-0000-000097040000}"/>
    <cellStyle name="style1411446452111" xfId="911" xr:uid="{00000000-0005-0000-0000-000098040000}"/>
    <cellStyle name="style1411446452111 2" xfId="912" xr:uid="{00000000-0005-0000-0000-000099040000}"/>
    <cellStyle name="style1411446452142" xfId="913" xr:uid="{00000000-0005-0000-0000-00009A040000}"/>
    <cellStyle name="style1411446452142 2" xfId="914" xr:uid="{00000000-0005-0000-0000-00009B040000}"/>
    <cellStyle name="style1411446452158" xfId="915" xr:uid="{00000000-0005-0000-0000-00009C040000}"/>
    <cellStyle name="style1411446452158 2" xfId="916" xr:uid="{00000000-0005-0000-0000-00009D040000}"/>
    <cellStyle name="style1411446452189" xfId="917" xr:uid="{00000000-0005-0000-0000-00009E040000}"/>
    <cellStyle name="style1411446452189 2" xfId="918" xr:uid="{00000000-0005-0000-0000-00009F040000}"/>
    <cellStyle name="style1411446452220" xfId="919" xr:uid="{00000000-0005-0000-0000-0000A0040000}"/>
    <cellStyle name="style1411446452220 2" xfId="920" xr:uid="{00000000-0005-0000-0000-0000A1040000}"/>
    <cellStyle name="style1411446452236" xfId="921" xr:uid="{00000000-0005-0000-0000-0000A2040000}"/>
    <cellStyle name="style1411446452236 2" xfId="922" xr:uid="{00000000-0005-0000-0000-0000A3040000}"/>
    <cellStyle name="style1411446452267" xfId="923" xr:uid="{00000000-0005-0000-0000-0000A4040000}"/>
    <cellStyle name="style1411446452267 2" xfId="924" xr:uid="{00000000-0005-0000-0000-0000A5040000}"/>
    <cellStyle name="style1411446452298" xfId="925" xr:uid="{00000000-0005-0000-0000-0000A6040000}"/>
    <cellStyle name="style1411446452298 2" xfId="926" xr:uid="{00000000-0005-0000-0000-0000A7040000}"/>
    <cellStyle name="style1411446452314" xfId="927" xr:uid="{00000000-0005-0000-0000-0000A8040000}"/>
    <cellStyle name="style1411446452314 2" xfId="928" xr:uid="{00000000-0005-0000-0000-0000A9040000}"/>
    <cellStyle name="style1411446452329" xfId="929" xr:uid="{00000000-0005-0000-0000-0000AA040000}"/>
    <cellStyle name="style1411446452329 2" xfId="930" xr:uid="{00000000-0005-0000-0000-0000AB040000}"/>
    <cellStyle name="style1411446452361" xfId="931" xr:uid="{00000000-0005-0000-0000-0000AC040000}"/>
    <cellStyle name="style1411446452361 2" xfId="932" xr:uid="{00000000-0005-0000-0000-0000AD040000}"/>
    <cellStyle name="style1411446452407" xfId="933" xr:uid="{00000000-0005-0000-0000-0000AE040000}"/>
    <cellStyle name="style1411446452407 2" xfId="934" xr:uid="{00000000-0005-0000-0000-0000AF040000}"/>
    <cellStyle name="style1411446452439" xfId="935" xr:uid="{00000000-0005-0000-0000-0000B0040000}"/>
    <cellStyle name="style1411446452439 2" xfId="936" xr:uid="{00000000-0005-0000-0000-0000B1040000}"/>
    <cellStyle name="style1411446452454" xfId="937" xr:uid="{00000000-0005-0000-0000-0000B2040000}"/>
    <cellStyle name="style1411446452454 2" xfId="938" xr:uid="{00000000-0005-0000-0000-0000B3040000}"/>
    <cellStyle name="style1411446452485" xfId="939" xr:uid="{00000000-0005-0000-0000-0000B4040000}"/>
    <cellStyle name="style1411446452485 2" xfId="940" xr:uid="{00000000-0005-0000-0000-0000B5040000}"/>
    <cellStyle name="style1411446452501" xfId="941" xr:uid="{00000000-0005-0000-0000-0000B6040000}"/>
    <cellStyle name="style1411446452501 2" xfId="942" xr:uid="{00000000-0005-0000-0000-0000B7040000}"/>
    <cellStyle name="style1411446452532" xfId="943" xr:uid="{00000000-0005-0000-0000-0000B8040000}"/>
    <cellStyle name="style1411446452532 2" xfId="944" xr:uid="{00000000-0005-0000-0000-0000B9040000}"/>
    <cellStyle name="style1411446452548" xfId="945" xr:uid="{00000000-0005-0000-0000-0000BA040000}"/>
    <cellStyle name="style1411446452548 2" xfId="946" xr:uid="{00000000-0005-0000-0000-0000BB040000}"/>
    <cellStyle name="style1411446452563" xfId="947" xr:uid="{00000000-0005-0000-0000-0000BC040000}"/>
    <cellStyle name="style1411446452563 2" xfId="948" xr:uid="{00000000-0005-0000-0000-0000BD040000}"/>
    <cellStyle name="style1411449801970" xfId="949" xr:uid="{00000000-0005-0000-0000-0000BE040000}"/>
    <cellStyle name="style1411449802014" xfId="950" xr:uid="{00000000-0005-0000-0000-0000BF040000}"/>
    <cellStyle name="style1411449802039" xfId="951" xr:uid="{00000000-0005-0000-0000-0000C0040000}"/>
    <cellStyle name="style1411449802064" xfId="952" xr:uid="{00000000-0005-0000-0000-0000C1040000}"/>
    <cellStyle name="style1411449802092" xfId="953" xr:uid="{00000000-0005-0000-0000-0000C2040000}"/>
    <cellStyle name="style1411449802118" xfId="954" xr:uid="{00000000-0005-0000-0000-0000C3040000}"/>
    <cellStyle name="style1411449802516" xfId="955" xr:uid="{00000000-0005-0000-0000-0000C4040000}"/>
    <cellStyle name="style1411449802578" xfId="956" xr:uid="{00000000-0005-0000-0000-0000C5040000}"/>
    <cellStyle name="style1411449802602" xfId="957" xr:uid="{00000000-0005-0000-0000-0000C6040000}"/>
    <cellStyle name="style1411449802628" xfId="958" xr:uid="{00000000-0005-0000-0000-0000C7040000}"/>
    <cellStyle name="style1411449802695" xfId="959" xr:uid="{00000000-0005-0000-0000-0000C8040000}"/>
    <cellStyle name="style1411449802719" xfId="960" xr:uid="{00000000-0005-0000-0000-0000C9040000}"/>
    <cellStyle name="style1411449802744" xfId="961" xr:uid="{00000000-0005-0000-0000-0000CA040000}"/>
    <cellStyle name="style1411449802916" xfId="962" xr:uid="{00000000-0005-0000-0000-0000CB040000}"/>
    <cellStyle name="style1411449802935" xfId="963" xr:uid="{00000000-0005-0000-0000-0000CC040000}"/>
    <cellStyle name="style1411449802987" xfId="964" xr:uid="{00000000-0005-0000-0000-0000CD040000}"/>
    <cellStyle name="style1411449803130" xfId="965" xr:uid="{00000000-0005-0000-0000-0000CE040000}"/>
    <cellStyle name="style1411449803296" xfId="966" xr:uid="{00000000-0005-0000-0000-0000CF040000}"/>
    <cellStyle name="style1411449803317" xfId="967" xr:uid="{00000000-0005-0000-0000-0000D0040000}"/>
    <cellStyle name="style1411449803337" xfId="968" xr:uid="{00000000-0005-0000-0000-0000D1040000}"/>
    <cellStyle name="style1411449803356" xfId="969" xr:uid="{00000000-0005-0000-0000-0000D2040000}"/>
    <cellStyle name="style1411449803379" xfId="970" xr:uid="{00000000-0005-0000-0000-0000D3040000}"/>
    <cellStyle name="style1411449803400" xfId="971" xr:uid="{00000000-0005-0000-0000-0000D4040000}"/>
    <cellStyle name="style1411449803420" xfId="972" xr:uid="{00000000-0005-0000-0000-0000D5040000}"/>
    <cellStyle name="style1411449803440" xfId="973" xr:uid="{00000000-0005-0000-0000-0000D6040000}"/>
    <cellStyle name="style1411449803461" xfId="974" xr:uid="{00000000-0005-0000-0000-0000D7040000}"/>
    <cellStyle name="style1411449803483" xfId="975" xr:uid="{00000000-0005-0000-0000-0000D8040000}"/>
    <cellStyle name="style1411449803510" xfId="976" xr:uid="{00000000-0005-0000-0000-0000D9040000}"/>
    <cellStyle name="style1411449803534" xfId="977" xr:uid="{00000000-0005-0000-0000-0000DA040000}"/>
    <cellStyle name="style1411449803554" xfId="978" xr:uid="{00000000-0005-0000-0000-0000DB040000}"/>
    <cellStyle name="style1411449803577" xfId="979" xr:uid="{00000000-0005-0000-0000-0000DC040000}"/>
    <cellStyle name="style1411451081406" xfId="980" xr:uid="{00000000-0005-0000-0000-0000DD040000}"/>
    <cellStyle name="style1411451081449" xfId="981" xr:uid="{00000000-0005-0000-0000-0000DE040000}"/>
    <cellStyle name="style1411451081472" xfId="982" xr:uid="{00000000-0005-0000-0000-0000DF040000}"/>
    <cellStyle name="style1411451081497" xfId="983" xr:uid="{00000000-0005-0000-0000-0000E0040000}"/>
    <cellStyle name="style1411451081522" xfId="984" xr:uid="{00000000-0005-0000-0000-0000E1040000}"/>
    <cellStyle name="style1411451081547" xfId="985" xr:uid="{00000000-0005-0000-0000-0000E2040000}"/>
    <cellStyle name="style1411451081953" xfId="986" xr:uid="{00000000-0005-0000-0000-0000E3040000}"/>
    <cellStyle name="style1411451082017" xfId="987" xr:uid="{00000000-0005-0000-0000-0000E4040000}"/>
    <cellStyle name="style1411451082043" xfId="988" xr:uid="{00000000-0005-0000-0000-0000E5040000}"/>
    <cellStyle name="style1411451082068" xfId="989" xr:uid="{00000000-0005-0000-0000-0000E6040000}"/>
    <cellStyle name="style1411451082091" xfId="990" xr:uid="{00000000-0005-0000-0000-0000E7040000}"/>
    <cellStyle name="style1411451082115" xfId="991" xr:uid="{00000000-0005-0000-0000-0000E8040000}"/>
    <cellStyle name="style1411451082188" xfId="992" xr:uid="{00000000-0005-0000-0000-0000E9040000}"/>
    <cellStyle name="style1411451082364" xfId="993" xr:uid="{00000000-0005-0000-0000-0000EA040000}"/>
    <cellStyle name="style1411451082383" xfId="994" xr:uid="{00000000-0005-0000-0000-0000EB040000}"/>
    <cellStyle name="style1411451082433" xfId="995" xr:uid="{00000000-0005-0000-0000-0000EC040000}"/>
    <cellStyle name="style1411451082533" xfId="996" xr:uid="{00000000-0005-0000-0000-0000ED040000}"/>
    <cellStyle name="style1411451082735" xfId="997" xr:uid="{00000000-0005-0000-0000-0000EE040000}"/>
    <cellStyle name="style1411451082754" xfId="998" xr:uid="{00000000-0005-0000-0000-0000EF040000}"/>
    <cellStyle name="style1411451082774" xfId="999" xr:uid="{00000000-0005-0000-0000-0000F0040000}"/>
    <cellStyle name="style1411451082793" xfId="1000" xr:uid="{00000000-0005-0000-0000-0000F1040000}"/>
    <cellStyle name="style1411451082814" xfId="1001" xr:uid="{00000000-0005-0000-0000-0000F2040000}"/>
    <cellStyle name="style1411451082834" xfId="1002" xr:uid="{00000000-0005-0000-0000-0000F3040000}"/>
    <cellStyle name="style1411451082853" xfId="1003" xr:uid="{00000000-0005-0000-0000-0000F4040000}"/>
    <cellStyle name="style1411451082873" xfId="1004" xr:uid="{00000000-0005-0000-0000-0000F5040000}"/>
    <cellStyle name="style1411451082893" xfId="1005" xr:uid="{00000000-0005-0000-0000-0000F6040000}"/>
    <cellStyle name="style1411451082912" xfId="1006" xr:uid="{00000000-0005-0000-0000-0000F7040000}"/>
    <cellStyle name="style1411451082933" xfId="1007" xr:uid="{00000000-0005-0000-0000-0000F8040000}"/>
    <cellStyle name="style1411451082954" xfId="1008" xr:uid="{00000000-0005-0000-0000-0000F9040000}"/>
    <cellStyle name="style1411451082974" xfId="1009" xr:uid="{00000000-0005-0000-0000-0000FA040000}"/>
    <cellStyle name="style1411451082993" xfId="1010" xr:uid="{00000000-0005-0000-0000-0000FB040000}"/>
    <cellStyle name="style1411451083012" xfId="1011" xr:uid="{00000000-0005-0000-0000-0000FC040000}"/>
    <cellStyle name="style1411542382001" xfId="1012" xr:uid="{00000000-0005-0000-0000-0000FD040000}"/>
    <cellStyle name="style1411542382059" xfId="1013" xr:uid="{00000000-0005-0000-0000-0000FE040000}"/>
    <cellStyle name="style1411542382094" xfId="1014" xr:uid="{00000000-0005-0000-0000-0000FF040000}"/>
    <cellStyle name="style1411542382123" xfId="1015" xr:uid="{00000000-0005-0000-0000-000000050000}"/>
    <cellStyle name="style1411542382156" xfId="1016" xr:uid="{00000000-0005-0000-0000-000001050000}"/>
    <cellStyle name="style1411542382190" xfId="1017" xr:uid="{00000000-0005-0000-0000-000002050000}"/>
    <cellStyle name="style1411542382225" xfId="1018" xr:uid="{00000000-0005-0000-0000-000003050000}"/>
    <cellStyle name="style1411542382311" xfId="1019" xr:uid="{00000000-0005-0000-0000-000004050000}"/>
    <cellStyle name="style1411542382346" xfId="1020" xr:uid="{00000000-0005-0000-0000-000005050000}"/>
    <cellStyle name="style1411542382378" xfId="1021" xr:uid="{00000000-0005-0000-0000-000006050000}"/>
    <cellStyle name="style1411542382409" xfId="1022" xr:uid="{00000000-0005-0000-0000-000007050000}"/>
    <cellStyle name="style1411542382440" xfId="1023" xr:uid="{00000000-0005-0000-0000-000008050000}"/>
    <cellStyle name="style1411542382466" xfId="1024" xr:uid="{00000000-0005-0000-0000-000009050000}"/>
    <cellStyle name="style1411542382491" xfId="1025" xr:uid="{00000000-0005-0000-0000-00000A050000}"/>
    <cellStyle name="style1411542382523" xfId="1026" xr:uid="{00000000-0005-0000-0000-00000B050000}"/>
    <cellStyle name="style1411542382556" xfId="1027" xr:uid="{00000000-0005-0000-0000-00000C050000}"/>
    <cellStyle name="style1411542382585" xfId="1028" xr:uid="{00000000-0005-0000-0000-00000D050000}"/>
    <cellStyle name="style1411542382613" xfId="1029" xr:uid="{00000000-0005-0000-0000-00000E050000}"/>
    <cellStyle name="style1411542382701" xfId="1030" xr:uid="{00000000-0005-0000-0000-00000F050000}"/>
    <cellStyle name="style1411542382751" xfId="1031" xr:uid="{00000000-0005-0000-0000-000010050000}"/>
    <cellStyle name="style1411542382774" xfId="1032" xr:uid="{00000000-0005-0000-0000-000011050000}"/>
    <cellStyle name="style1411542382797" xfId="1033" xr:uid="{00000000-0005-0000-0000-000012050000}"/>
    <cellStyle name="style1411542382821" xfId="1034" xr:uid="{00000000-0005-0000-0000-000013050000}"/>
    <cellStyle name="style1411542382844" xfId="1035" xr:uid="{00000000-0005-0000-0000-000014050000}"/>
    <cellStyle name="style1411542382872" xfId="1036" xr:uid="{00000000-0005-0000-0000-000015050000}"/>
    <cellStyle name="style1411542382898" xfId="1037" xr:uid="{00000000-0005-0000-0000-000016050000}"/>
    <cellStyle name="style1411542382921" xfId="1038" xr:uid="{00000000-0005-0000-0000-000017050000}"/>
    <cellStyle name="style1411542382949" xfId="1039" xr:uid="{00000000-0005-0000-0000-000018050000}"/>
    <cellStyle name="style1411542382977" xfId="1040" xr:uid="{00000000-0005-0000-0000-000019050000}"/>
    <cellStyle name="style1411542383005" xfId="1041" xr:uid="{00000000-0005-0000-0000-00001A050000}"/>
    <cellStyle name="style1411542383036" xfId="1042" xr:uid="{00000000-0005-0000-0000-00001B050000}"/>
    <cellStyle name="style1411542383066" xfId="1043" xr:uid="{00000000-0005-0000-0000-00001C050000}"/>
    <cellStyle name="style1411542383094" xfId="1044" xr:uid="{00000000-0005-0000-0000-00001D050000}"/>
    <cellStyle name="style1411542383116" xfId="1045" xr:uid="{00000000-0005-0000-0000-00001E050000}"/>
    <cellStyle name="style1411542383137" xfId="1046" xr:uid="{00000000-0005-0000-0000-00001F050000}"/>
    <cellStyle name="style1411542383160" xfId="1047" xr:uid="{00000000-0005-0000-0000-000020050000}"/>
    <cellStyle name="style1411542383184" xfId="1048" xr:uid="{00000000-0005-0000-0000-000021050000}"/>
    <cellStyle name="style1411542383249" xfId="1049" xr:uid="{00000000-0005-0000-0000-000022050000}"/>
    <cellStyle name="style1411542383276" xfId="1050" xr:uid="{00000000-0005-0000-0000-000023050000}"/>
    <cellStyle name="style1411542383303" xfId="1051" xr:uid="{00000000-0005-0000-0000-000024050000}"/>
    <cellStyle name="style1411542383332" xfId="1052" xr:uid="{00000000-0005-0000-0000-000025050000}"/>
    <cellStyle name="style1411542383355" xfId="1053" xr:uid="{00000000-0005-0000-0000-000026050000}"/>
    <cellStyle name="style1411542383382" xfId="1054" xr:uid="{00000000-0005-0000-0000-000027050000}"/>
    <cellStyle name="style1411542383409" xfId="1055" xr:uid="{00000000-0005-0000-0000-000028050000}"/>
    <cellStyle name="style1411542383430" xfId="1056" xr:uid="{00000000-0005-0000-0000-000029050000}"/>
    <cellStyle name="style1411542383457" xfId="1057" xr:uid="{00000000-0005-0000-0000-00002A050000}"/>
    <cellStyle name="style1411542383483" xfId="1058" xr:uid="{00000000-0005-0000-0000-00002B050000}"/>
    <cellStyle name="style1411542383510" xfId="1059" xr:uid="{00000000-0005-0000-0000-00002C050000}"/>
    <cellStyle name="style1411542383530" xfId="1060" xr:uid="{00000000-0005-0000-0000-00002D050000}"/>
    <cellStyle name="style1411542383552" xfId="1061" xr:uid="{00000000-0005-0000-0000-00002E050000}"/>
    <cellStyle name="style1411542383579" xfId="1062" xr:uid="{00000000-0005-0000-0000-00002F050000}"/>
    <cellStyle name="style1411542383606" xfId="1063" xr:uid="{00000000-0005-0000-0000-000030050000}"/>
    <cellStyle name="style1411542383632" xfId="1064" xr:uid="{00000000-0005-0000-0000-000031050000}"/>
    <cellStyle name="style1411542383654" xfId="1065" xr:uid="{00000000-0005-0000-0000-000032050000}"/>
    <cellStyle name="style1411542383684" xfId="1066" xr:uid="{00000000-0005-0000-0000-000033050000}"/>
    <cellStyle name="style1411542383710" xfId="1067" xr:uid="{00000000-0005-0000-0000-000034050000}"/>
    <cellStyle name="style1411542383732" xfId="1068" xr:uid="{00000000-0005-0000-0000-000035050000}"/>
    <cellStyle name="style1411542383756" xfId="1069" xr:uid="{00000000-0005-0000-0000-000036050000}"/>
    <cellStyle name="style1411542383790" xfId="1070" xr:uid="{00000000-0005-0000-0000-000037050000}"/>
    <cellStyle name="style1411542383813" xfId="1071" xr:uid="{00000000-0005-0000-0000-000038050000}"/>
    <cellStyle name="style1411542383835" xfId="1072" xr:uid="{00000000-0005-0000-0000-000039050000}"/>
    <cellStyle name="style1411542383858" xfId="1073" xr:uid="{00000000-0005-0000-0000-00003A050000}"/>
    <cellStyle name="style1411542383881" xfId="1074" xr:uid="{00000000-0005-0000-0000-00003B050000}"/>
    <cellStyle name="style1411542383904" xfId="1075" xr:uid="{00000000-0005-0000-0000-00003C050000}"/>
    <cellStyle name="style1411542383967" xfId="1076" xr:uid="{00000000-0005-0000-0000-00003D050000}"/>
    <cellStyle name="style1411542383989" xfId="1077" xr:uid="{00000000-0005-0000-0000-00003E050000}"/>
    <cellStyle name="style1411542384009" xfId="1078" xr:uid="{00000000-0005-0000-0000-00003F050000}"/>
    <cellStyle name="style1411542384030" xfId="1079" xr:uid="{00000000-0005-0000-0000-000040050000}"/>
    <cellStyle name="style1411542384052" xfId="1080" xr:uid="{00000000-0005-0000-0000-000041050000}"/>
    <cellStyle name="style1411542384115" xfId="1081" xr:uid="{00000000-0005-0000-0000-000042050000}"/>
    <cellStyle name="style1411542384148" xfId="1082" xr:uid="{00000000-0005-0000-0000-000043050000}"/>
    <cellStyle name="style1411542384169" xfId="1083" xr:uid="{00000000-0005-0000-0000-000044050000}"/>
    <cellStyle name="style1411542384188" xfId="1084" xr:uid="{00000000-0005-0000-0000-000045050000}"/>
    <cellStyle name="style1411542384208" xfId="1085" xr:uid="{00000000-0005-0000-0000-000046050000}"/>
    <cellStyle name="style1411542384227" xfId="1086" xr:uid="{00000000-0005-0000-0000-000047050000}"/>
    <cellStyle name="style1411542384246" xfId="1087" xr:uid="{00000000-0005-0000-0000-000048050000}"/>
    <cellStyle name="style1411542384273" xfId="1088" xr:uid="{00000000-0005-0000-0000-000049050000}"/>
    <cellStyle name="style1411542384293" xfId="1089" xr:uid="{00000000-0005-0000-0000-00004A050000}"/>
    <cellStyle name="subhead" xfId="1090" xr:uid="{00000000-0005-0000-0000-00004B050000}"/>
    <cellStyle name="table" xfId="1091" xr:uid="{00000000-0005-0000-0000-00004C050000}"/>
    <cellStyle name="Title 2" xfId="1369" xr:uid="{00000000-0005-0000-0000-00004D050000}"/>
    <cellStyle name="Title 3" xfId="1370" xr:uid="{00000000-0005-0000-0000-00004E050000}"/>
    <cellStyle name="Title 4" xfId="1371" xr:uid="{00000000-0005-0000-0000-00004F050000}"/>
    <cellStyle name="Title 5" xfId="1372" xr:uid="{00000000-0005-0000-0000-000050050000}"/>
    <cellStyle name="Total 2" xfId="1373" xr:uid="{00000000-0005-0000-0000-000051050000}"/>
    <cellStyle name="Total 3" xfId="1374" xr:uid="{00000000-0005-0000-0000-000052050000}"/>
    <cellStyle name="Total 4" xfId="1375" xr:uid="{00000000-0005-0000-0000-000053050000}"/>
    <cellStyle name="Total 5" xfId="1376" xr:uid="{00000000-0005-0000-0000-000054050000}"/>
    <cellStyle name="Warning Text 2" xfId="1377" xr:uid="{00000000-0005-0000-0000-000055050000}"/>
    <cellStyle name="Warning Text 3" xfId="1378" xr:uid="{00000000-0005-0000-0000-000056050000}"/>
    <cellStyle name="Warning Text 4" xfId="1379" xr:uid="{00000000-0005-0000-0000-000057050000}"/>
    <cellStyle name="Warning Text 5" xfId="1380" xr:uid="{00000000-0005-0000-0000-000058050000}"/>
    <cellStyle name="wideline" xfId="1092" xr:uid="{00000000-0005-0000-0000-000059050000}"/>
    <cellStyle name="X01_Page_head" xfId="1202" xr:uid="{00000000-0005-0000-0000-00005A050000}"/>
    <cellStyle name="X02_Text subhead" xfId="1203" xr:uid="{00000000-0005-0000-0000-00005B050000}"/>
    <cellStyle name="X03_Col head general" xfId="1204" xr:uid="{00000000-0005-0000-0000-00005C050000}"/>
    <cellStyle name="X04_Text subhead" xfId="1205" xr:uid="{00000000-0005-0000-0000-00005D050000}"/>
    <cellStyle name="X05_Figs" xfId="1206" xr:uid="{00000000-0005-0000-0000-00005E050000}"/>
    <cellStyle name="X06_Figs %" xfId="1207" xr:uid="{00000000-0005-0000-0000-00005F050000}"/>
    <cellStyle name="X07_Notes" xfId="1208" xr:uid="{00000000-0005-0000-0000-000060050000}"/>
    <cellStyle name="X08_Total Oil" xfId="1209" xr:uid="{00000000-0005-0000-0000-000061050000}"/>
    <cellStyle name="X09_Folio" xfId="1210" xr:uid="{00000000-0005-0000-0000-000062050000}"/>
    <cellStyle name="X10_Figs 21 dec" xfId="1211" xr:uid="{00000000-0005-0000-0000-000063050000}"/>
    <cellStyle name="X12_Total Figs 1 dec" xfId="15" xr:uid="{00000000-0005-0000-0000-000064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.nic.in/renewable-generation-report/?lang=en" TargetMode="External"/><Relationship Id="rId13" Type="http://schemas.openxmlformats.org/officeDocument/2006/relationships/hyperlink" Target="https://cga.nic.in/Accountproc.aspx" TargetMode="External"/><Relationship Id="rId18" Type="http://schemas.openxmlformats.org/officeDocument/2006/relationships/hyperlink" Target="https://www.epfindia.gov.in/site_en/Estimate_of_Payroll.php" TargetMode="External"/><Relationship Id="rId26" Type="http://schemas.openxmlformats.org/officeDocument/2006/relationships/hyperlink" Target="https://www.mospi.gov.in/sites/default/files/press_release/PressNoteFAE2023-24N.pdf" TargetMode="External"/><Relationship Id="rId3" Type="http://schemas.openxmlformats.org/officeDocument/2006/relationships/hyperlink" Target="https://npp.gov.in/monthlyGenerationReportsAct" TargetMode="External"/><Relationship Id="rId21" Type="http://schemas.openxmlformats.org/officeDocument/2006/relationships/hyperlink" Target="https://labourbureau.gov.in/uploads/public/notice/MIL-3PDF-34fcff7b39ea61109d39aa9279cf153e.PDF" TargetMode="External"/><Relationship Id="rId7" Type="http://schemas.openxmlformats.org/officeDocument/2006/relationships/hyperlink" Target="https://mopng.gov.in/en/petroleum-statistics/monthly-production" TargetMode="External"/><Relationship Id="rId12" Type="http://schemas.openxmlformats.org/officeDocument/2006/relationships/hyperlink" Target="http://gstcouncil.gov.in/gst-revenue" TargetMode="External"/><Relationship Id="rId17" Type="http://schemas.openxmlformats.org/officeDocument/2006/relationships/hyperlink" Target="https://www.trai.gov.in/release-publication/reports/telecom-subscriptions-reports" TargetMode="External"/><Relationship Id="rId25" Type="http://schemas.openxmlformats.org/officeDocument/2006/relationships/hyperlink" Target="https://www.esic.gov.in/attachments/newseventfile/fdd2270ceac8f4b76de6f7c619ff8908.pdf" TargetMode="External"/><Relationship Id="rId2" Type="http://schemas.openxmlformats.org/officeDocument/2006/relationships/hyperlink" Target="https://m.rbi.org.in/Scripts/Pr_DataRelease.aspx?SectionID=352&amp;DateFilter=Year" TargetMode="External"/><Relationship Id="rId16" Type="http://schemas.openxmlformats.org/officeDocument/2006/relationships/hyperlink" Target="https://mines.gov.in/webportal/content/monthly-summary-on-minerals-and-non-ferrous-metal" TargetMode="External"/><Relationship Id="rId20" Type="http://schemas.openxmlformats.org/officeDocument/2006/relationships/hyperlink" Target="https://www.mospi.gov.in/sites/default/files/press_release/CPI_PR_12Jan24.pdf" TargetMode="External"/><Relationship Id="rId1" Type="http://schemas.openxmlformats.org/officeDocument/2006/relationships/hyperlink" Target="https://dbie.rbi.org.in/DBIE/dbie.rbi?site=statistics" TargetMode="External"/><Relationship Id="rId6" Type="http://schemas.openxmlformats.org/officeDocument/2006/relationships/hyperlink" Target="https://fert.nic.in/" TargetMode="External"/><Relationship Id="rId11" Type="http://schemas.openxmlformats.org/officeDocument/2006/relationships/hyperlink" Target="https://eaindustry.nic.in/pdf_files/cmonthly.pdf" TargetMode="External"/><Relationship Id="rId24" Type="http://schemas.openxmlformats.org/officeDocument/2006/relationships/hyperlink" Target="https://desagri.gov.in/statistics-type/advance-estimates/" TargetMode="External"/><Relationship Id="rId5" Type="http://schemas.openxmlformats.org/officeDocument/2006/relationships/hyperlink" Target="https://rbi.org.in/Scripts/Publications.aspx?Publication=weekly" TargetMode="External"/><Relationship Id="rId15" Type="http://schemas.openxmlformats.org/officeDocument/2006/relationships/hyperlink" Target="https://coal.gov.in/en/public-information/monthly-statistics-at-glance" TargetMode="External"/><Relationship Id="rId23" Type="http://schemas.openxmlformats.org/officeDocument/2006/relationships/hyperlink" Target="https://rbi.org.in/Scripts/BS_PressReleaseDisplay.aspx?prid=57027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cga.nic.in/Accountproc.aspx" TargetMode="External"/><Relationship Id="rId19" Type="http://schemas.openxmlformats.org/officeDocument/2006/relationships/hyperlink" Target="https://www.mospi.gov.in/sites/default/files/press_release/IIP_PR_12jan24.pdf" TargetMode="External"/><Relationship Id="rId4" Type="http://schemas.openxmlformats.org/officeDocument/2006/relationships/hyperlink" Target="https://tradestat.commerce.gov.in/meidb/default.asp" TargetMode="External"/><Relationship Id="rId9" Type="http://schemas.openxmlformats.org/officeDocument/2006/relationships/hyperlink" Target="https://eaindustry.nic.in/eight_core_infra/Eight_Infra.pdf" TargetMode="External"/><Relationship Id="rId14" Type="http://schemas.openxmlformats.org/officeDocument/2006/relationships/hyperlink" Target="https://ppac.gov.in/production/petroleum-products" TargetMode="External"/><Relationship Id="rId22" Type="http://schemas.openxmlformats.org/officeDocument/2006/relationships/hyperlink" Target="https://labourbureau.gov.in/uploads/public/notice/MILNov2023EPDF-5c7c4e21d35785e1c3e7e637e66322b3.PDF" TargetMode="External"/><Relationship Id="rId27" Type="http://schemas.openxmlformats.org/officeDocument/2006/relationships/hyperlink" Target="https://www.mospi.gov.in/sites/default/files/publication_reports/AR_PLFS_2022_2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3"/>
  <sheetViews>
    <sheetView tabSelected="1" zoomScaleNormal="100" workbookViewId="0">
      <pane xSplit="6" ySplit="3" topLeftCell="AN111" activePane="bottomRight" state="frozen"/>
      <selection pane="topRight" activeCell="F1" sqref="F1"/>
      <selection pane="bottomLeft" activeCell="A4" sqref="A4"/>
      <selection pane="bottomRight" activeCell="AO116" sqref="AO116:AP122"/>
    </sheetView>
  </sheetViews>
  <sheetFormatPr defaultRowHeight="15"/>
  <cols>
    <col min="1" max="1" width="9.28515625" style="32" customWidth="1"/>
    <col min="2" max="2" width="7.85546875" style="32" hidden="1" customWidth="1"/>
    <col min="3" max="3" width="52" customWidth="1"/>
    <col min="4" max="4" width="13.5703125" customWidth="1"/>
    <col min="5" max="5" width="11.7109375" customWidth="1"/>
    <col min="6" max="6" width="15.5703125" customWidth="1"/>
    <col min="7" max="9" width="15.85546875" customWidth="1"/>
    <col min="10" max="10" width="14.42578125" customWidth="1"/>
    <col min="11" max="11" width="14" customWidth="1"/>
    <col min="12" max="12" width="13.42578125" customWidth="1"/>
    <col min="13" max="13" width="15" customWidth="1"/>
    <col min="14" max="14" width="12.85546875" customWidth="1"/>
    <col min="15" max="15" width="11.5703125" customWidth="1"/>
    <col min="16" max="16" width="12.7109375" customWidth="1"/>
    <col min="17" max="17" width="12" customWidth="1"/>
    <col min="18" max="18" width="18.7109375" customWidth="1"/>
    <col min="19" max="19" width="13.42578125" customWidth="1"/>
    <col min="20" max="24" width="12" customWidth="1"/>
    <col min="25" max="25" width="12.5703125" customWidth="1"/>
    <col min="26" max="26" width="12" style="130" customWidth="1"/>
    <col min="27" max="45" width="12" style="244" customWidth="1"/>
    <col min="46" max="46" width="45.5703125" style="75" customWidth="1"/>
    <col min="47" max="47" width="9.140625" style="67"/>
  </cols>
  <sheetData>
    <row r="1" spans="1:47" s="229" customFormat="1" ht="56.25">
      <c r="A1" s="321" t="s">
        <v>0</v>
      </c>
      <c r="B1" s="255"/>
      <c r="C1" s="256" t="s">
        <v>1</v>
      </c>
      <c r="D1" s="256" t="s">
        <v>2</v>
      </c>
      <c r="E1" s="256" t="s">
        <v>3</v>
      </c>
      <c r="F1" s="257" t="s">
        <v>4</v>
      </c>
      <c r="G1" s="256" t="s">
        <v>5</v>
      </c>
      <c r="H1" s="482" t="s">
        <v>6</v>
      </c>
      <c r="I1" s="483"/>
      <c r="J1" s="483"/>
      <c r="K1" s="483"/>
      <c r="L1" s="484"/>
      <c r="M1" s="482" t="s">
        <v>120</v>
      </c>
      <c r="N1" s="483"/>
      <c r="O1" s="483"/>
      <c r="P1" s="483"/>
      <c r="Q1" s="484"/>
      <c r="R1" s="486" t="s">
        <v>194</v>
      </c>
      <c r="S1" s="487"/>
      <c r="T1" s="487"/>
      <c r="U1" s="487"/>
      <c r="V1" s="488"/>
      <c r="W1" s="258"/>
      <c r="X1" s="259"/>
      <c r="Y1" s="259"/>
      <c r="Z1" s="259"/>
      <c r="AA1" s="259"/>
      <c r="AB1" s="259"/>
      <c r="AC1" s="259"/>
      <c r="AD1" s="306"/>
      <c r="AE1" s="348"/>
      <c r="AF1" s="362"/>
      <c r="AG1" s="370"/>
      <c r="AH1" s="377"/>
      <c r="AI1" s="386"/>
      <c r="AJ1" s="402"/>
      <c r="AK1" s="489" t="s">
        <v>268</v>
      </c>
      <c r="AL1" s="489"/>
      <c r="AM1" s="489"/>
      <c r="AN1" s="490"/>
      <c r="AO1" s="439"/>
      <c r="AP1" s="440"/>
      <c r="AQ1" s="449"/>
      <c r="AR1" s="455"/>
      <c r="AS1" s="461"/>
      <c r="AT1" s="271" t="s">
        <v>170</v>
      </c>
      <c r="AU1" s="82"/>
    </row>
    <row r="2" spans="1:47" ht="21" customHeight="1">
      <c r="A2" s="322" t="s">
        <v>7</v>
      </c>
      <c r="B2" s="314"/>
      <c r="C2" s="334" t="s">
        <v>8</v>
      </c>
      <c r="D2" s="310"/>
      <c r="E2" s="310"/>
      <c r="F2" s="310"/>
      <c r="G2" s="310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99"/>
      <c r="W2" s="89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272"/>
    </row>
    <row r="3" spans="1:47" s="229" customFormat="1" ht="45">
      <c r="A3" s="338"/>
      <c r="B3" s="339"/>
      <c r="C3" s="340"/>
      <c r="D3" s="341"/>
      <c r="E3" s="341"/>
      <c r="F3" s="341"/>
      <c r="G3" s="393" t="s">
        <v>232</v>
      </c>
      <c r="H3" s="393" t="s">
        <v>233</v>
      </c>
      <c r="I3" s="342"/>
      <c r="J3" s="342"/>
      <c r="K3" s="342"/>
      <c r="L3" s="342"/>
      <c r="M3" s="395" t="s">
        <v>234</v>
      </c>
      <c r="N3" s="342"/>
      <c r="O3" s="342"/>
      <c r="P3" s="342"/>
      <c r="Q3" s="342"/>
      <c r="R3" s="395" t="s">
        <v>249</v>
      </c>
      <c r="S3" s="415" t="s">
        <v>250</v>
      </c>
      <c r="T3" s="415" t="s">
        <v>251</v>
      </c>
      <c r="U3" s="415" t="s">
        <v>252</v>
      </c>
      <c r="V3" s="415" t="s">
        <v>253</v>
      </c>
      <c r="W3" s="246"/>
      <c r="X3" s="225"/>
      <c r="Y3" s="252"/>
      <c r="Z3" s="246"/>
      <c r="AA3" s="246"/>
      <c r="AB3" s="246"/>
      <c r="AC3" s="246"/>
      <c r="AD3" s="380"/>
      <c r="AE3" s="246"/>
      <c r="AF3" s="246"/>
      <c r="AG3" s="246"/>
      <c r="AH3" s="246"/>
      <c r="AI3" s="246"/>
      <c r="AJ3" s="246"/>
      <c r="AK3" s="177" t="s">
        <v>310</v>
      </c>
      <c r="AL3" s="395" t="s">
        <v>269</v>
      </c>
      <c r="AM3" s="395" t="s">
        <v>281</v>
      </c>
      <c r="AO3" s="246"/>
      <c r="AP3" s="246"/>
      <c r="AQ3" s="246"/>
      <c r="AR3" s="246"/>
      <c r="AS3" s="246"/>
      <c r="AT3" s="343"/>
      <c r="AU3" s="187"/>
    </row>
    <row r="4" spans="1:47" ht="15.75" customHeight="1">
      <c r="A4" s="324">
        <v>1</v>
      </c>
      <c r="B4" s="101"/>
      <c r="C4" s="102" t="s">
        <v>13</v>
      </c>
      <c r="D4" s="103" t="s">
        <v>14</v>
      </c>
      <c r="E4" s="213" t="s">
        <v>15</v>
      </c>
      <c r="F4" s="213" t="s">
        <v>299</v>
      </c>
      <c r="G4" s="104">
        <f>13236100</f>
        <v>13236100</v>
      </c>
      <c r="H4" s="104">
        <v>12681482</v>
      </c>
      <c r="I4" s="104"/>
      <c r="J4" s="104"/>
      <c r="K4" s="104"/>
      <c r="L4" s="236"/>
      <c r="M4" s="396">
        <f>M5+M6+M7+M8+M9+M10</f>
        <v>13798025</v>
      </c>
      <c r="N4" s="237"/>
      <c r="O4" s="237"/>
      <c r="P4" s="104"/>
      <c r="Q4" s="104"/>
      <c r="R4" s="104">
        <f>R5+R6+R7+R8+R9+R10</f>
        <v>14764840</v>
      </c>
      <c r="S4" s="416">
        <v>3499841</v>
      </c>
      <c r="T4" s="416">
        <f>T5+T6+T7+T8+T9+T10</f>
        <v>3564263</v>
      </c>
      <c r="U4" s="396">
        <f>U5+U6+U7+U8+U9+U10</f>
        <v>3721575</v>
      </c>
      <c r="V4" s="396">
        <v>3979162</v>
      </c>
      <c r="W4" s="245"/>
      <c r="X4" s="245"/>
      <c r="Y4" s="270"/>
      <c r="Z4" s="245"/>
      <c r="AA4" s="245"/>
      <c r="AB4" s="245"/>
      <c r="AC4" s="245"/>
      <c r="AD4" s="245"/>
      <c r="AE4" s="352"/>
      <c r="AF4" s="352"/>
      <c r="AG4" s="352"/>
      <c r="AH4" s="352"/>
      <c r="AI4" s="352"/>
      <c r="AK4" s="14">
        <v>15782157</v>
      </c>
      <c r="AL4" s="416">
        <v>3773932</v>
      </c>
      <c r="AM4" s="14">
        <v>3828698</v>
      </c>
      <c r="AO4" s="352"/>
      <c r="AP4" s="352"/>
      <c r="AQ4" s="352"/>
      <c r="AR4" s="352"/>
      <c r="AS4" s="352"/>
      <c r="AT4" s="479" t="s">
        <v>309</v>
      </c>
      <c r="AU4" s="13"/>
    </row>
    <row r="5" spans="1:47">
      <c r="A5" s="324"/>
      <c r="B5" s="101"/>
      <c r="C5" s="7" t="s">
        <v>16</v>
      </c>
      <c r="D5" s="8"/>
      <c r="E5" s="11"/>
      <c r="F5" s="11"/>
      <c r="G5" s="394">
        <v>1994326</v>
      </c>
      <c r="H5" s="105">
        <v>2076327</v>
      </c>
      <c r="I5" s="105"/>
      <c r="J5" s="214"/>
      <c r="K5" s="105"/>
      <c r="L5" s="206"/>
      <c r="M5" s="206">
        <v>2149122</v>
      </c>
      <c r="N5" s="206"/>
      <c r="O5" s="206"/>
      <c r="P5" s="206"/>
      <c r="Q5" s="206"/>
      <c r="R5" s="206">
        <v>2234269</v>
      </c>
      <c r="S5" s="417">
        <v>496547</v>
      </c>
      <c r="T5" s="417">
        <v>430119</v>
      </c>
      <c r="U5" s="417">
        <v>700472</v>
      </c>
      <c r="V5" s="417">
        <v>607131</v>
      </c>
      <c r="W5" s="245"/>
      <c r="X5" s="245"/>
      <c r="Y5" s="270"/>
      <c r="Z5" s="245"/>
      <c r="AA5" s="245"/>
      <c r="AB5" s="245"/>
      <c r="AC5" s="245"/>
      <c r="AD5" s="245"/>
      <c r="AE5" s="353"/>
      <c r="AF5" s="353"/>
      <c r="AG5" s="353"/>
      <c r="AH5" s="353"/>
      <c r="AI5" s="353"/>
      <c r="AJ5" s="353"/>
      <c r="AK5" s="14">
        <v>2274933</v>
      </c>
      <c r="AL5" s="14">
        <v>513946</v>
      </c>
      <c r="AM5" s="14">
        <v>435371</v>
      </c>
      <c r="AO5" s="353"/>
      <c r="AP5" s="353"/>
      <c r="AQ5" s="353"/>
      <c r="AR5" s="353"/>
      <c r="AS5" s="353"/>
      <c r="AT5" s="480"/>
      <c r="AU5" s="13"/>
    </row>
    <row r="6" spans="1:47">
      <c r="A6" s="324"/>
      <c r="B6" s="101"/>
      <c r="C6" s="7" t="s">
        <v>17</v>
      </c>
      <c r="D6" s="8"/>
      <c r="E6" s="11"/>
      <c r="F6" s="11"/>
      <c r="G6" s="105">
        <v>317134</v>
      </c>
      <c r="H6" s="105">
        <v>289905</v>
      </c>
      <c r="I6" s="105"/>
      <c r="J6" s="214"/>
      <c r="K6" s="105"/>
      <c r="L6" s="206"/>
      <c r="M6" s="206">
        <v>310415</v>
      </c>
      <c r="N6" s="206"/>
      <c r="O6" s="206"/>
      <c r="P6" s="206"/>
      <c r="Q6" s="206"/>
      <c r="R6" s="206">
        <v>324708</v>
      </c>
      <c r="S6" s="418">
        <v>82809</v>
      </c>
      <c r="T6" s="418">
        <v>64773</v>
      </c>
      <c r="U6" s="418">
        <v>79022</v>
      </c>
      <c r="V6" s="418">
        <v>98104</v>
      </c>
      <c r="W6" s="245"/>
      <c r="X6" s="245"/>
      <c r="Y6" s="270"/>
      <c r="Z6" s="245"/>
      <c r="AA6" s="245"/>
      <c r="AB6" s="245"/>
      <c r="AC6" s="245"/>
      <c r="AD6" s="245"/>
      <c r="AE6" s="353"/>
      <c r="AF6" s="353"/>
      <c r="AG6" s="353"/>
      <c r="AH6" s="353"/>
      <c r="AI6" s="353"/>
      <c r="AJ6" s="353"/>
      <c r="AK6" s="14">
        <v>350870</v>
      </c>
      <c r="AL6" s="14">
        <v>87587</v>
      </c>
      <c r="AM6" s="14">
        <v>71229</v>
      </c>
      <c r="AO6" s="353"/>
      <c r="AP6" s="353"/>
      <c r="AQ6" s="353"/>
      <c r="AR6" s="353"/>
      <c r="AS6" s="353"/>
      <c r="AT6" s="480"/>
      <c r="AU6" s="13"/>
    </row>
    <row r="7" spans="1:47">
      <c r="A7" s="324"/>
      <c r="B7" s="101"/>
      <c r="C7" s="7" t="s">
        <v>18</v>
      </c>
      <c r="D7" s="8"/>
      <c r="E7" s="11"/>
      <c r="F7" s="11"/>
      <c r="G7" s="105">
        <v>2259706</v>
      </c>
      <c r="H7" s="105">
        <v>2325438</v>
      </c>
      <c r="I7" s="105"/>
      <c r="J7" s="214"/>
      <c r="K7" s="105"/>
      <c r="L7" s="206"/>
      <c r="M7" s="206">
        <v>2582473</v>
      </c>
      <c r="N7" s="206"/>
      <c r="O7" s="206"/>
      <c r="P7" s="206"/>
      <c r="Q7" s="206"/>
      <c r="R7" s="206">
        <v>2617059</v>
      </c>
      <c r="S7" s="417">
        <v>637520</v>
      </c>
      <c r="T7" s="417">
        <v>628098</v>
      </c>
      <c r="U7" s="417">
        <v>613242</v>
      </c>
      <c r="V7" s="417">
        <v>738200</v>
      </c>
      <c r="W7" s="245"/>
      <c r="X7" s="245"/>
      <c r="Y7" s="270"/>
      <c r="Z7" s="245"/>
      <c r="AA7" s="245"/>
      <c r="AB7" s="245"/>
      <c r="AC7" s="245"/>
      <c r="AD7" s="245"/>
      <c r="AE7" s="353"/>
      <c r="AF7" s="353"/>
      <c r="AG7" s="353"/>
      <c r="AH7" s="353"/>
      <c r="AI7" s="353"/>
      <c r="AJ7" s="353"/>
      <c r="AK7" s="14">
        <v>2788056</v>
      </c>
      <c r="AL7" s="14">
        <v>667770</v>
      </c>
      <c r="AM7" s="14">
        <v>715465</v>
      </c>
      <c r="AO7" s="353"/>
      <c r="AP7" s="353"/>
      <c r="AQ7" s="353"/>
      <c r="AR7" s="353"/>
      <c r="AS7" s="353"/>
      <c r="AT7" s="480"/>
      <c r="AU7" s="13"/>
    </row>
    <row r="8" spans="1:47" ht="21.75" customHeight="1">
      <c r="A8" s="323"/>
      <c r="B8" s="100"/>
      <c r="C8" s="7" t="s">
        <v>19</v>
      </c>
      <c r="D8" s="8"/>
      <c r="E8" s="11"/>
      <c r="F8" s="202"/>
      <c r="G8" s="105">
        <v>300798</v>
      </c>
      <c r="H8" s="105">
        <v>287757</v>
      </c>
      <c r="I8" s="105"/>
      <c r="J8" s="214"/>
      <c r="K8" s="105"/>
      <c r="L8" s="206"/>
      <c r="M8" s="206">
        <v>316110</v>
      </c>
      <c r="N8" s="206"/>
      <c r="O8" s="206"/>
      <c r="P8" s="206"/>
      <c r="Q8" s="206"/>
      <c r="R8" s="206">
        <v>344418</v>
      </c>
      <c r="S8" s="417">
        <v>90134</v>
      </c>
      <c r="T8" s="417">
        <v>87449</v>
      </c>
      <c r="U8" s="417">
        <v>81537</v>
      </c>
      <c r="V8" s="417">
        <v>85297</v>
      </c>
      <c r="W8" s="245"/>
      <c r="X8" s="245"/>
      <c r="Y8" s="270"/>
      <c r="Z8" s="245"/>
      <c r="AA8" s="245"/>
      <c r="AB8" s="245"/>
      <c r="AC8" s="245"/>
      <c r="AD8" s="245"/>
      <c r="AE8" s="353"/>
      <c r="AF8" s="353"/>
      <c r="AG8" s="353"/>
      <c r="AH8" s="353"/>
      <c r="AI8" s="353"/>
      <c r="AJ8" s="353"/>
      <c r="AK8" s="14">
        <v>372919</v>
      </c>
      <c r="AL8" s="14">
        <v>92704</v>
      </c>
      <c r="AM8" s="14">
        <v>96249</v>
      </c>
      <c r="AO8" s="353"/>
      <c r="AP8" s="353"/>
      <c r="AQ8" s="353"/>
      <c r="AR8" s="353"/>
      <c r="AS8" s="353"/>
      <c r="AT8" s="480"/>
      <c r="AU8" s="13"/>
    </row>
    <row r="9" spans="1:47">
      <c r="A9" s="323"/>
      <c r="B9" s="100"/>
      <c r="C9" s="7" t="s">
        <v>20</v>
      </c>
      <c r="D9" s="8"/>
      <c r="E9" s="11"/>
      <c r="F9" s="11"/>
      <c r="G9" s="105">
        <v>1043429</v>
      </c>
      <c r="H9" s="105">
        <v>983619</v>
      </c>
      <c r="I9" s="105"/>
      <c r="J9" s="214"/>
      <c r="K9" s="105"/>
      <c r="L9" s="206"/>
      <c r="M9" s="206">
        <v>1129368</v>
      </c>
      <c r="N9" s="206"/>
      <c r="O9" s="206"/>
      <c r="P9" s="206"/>
      <c r="Q9" s="206"/>
      <c r="R9" s="206">
        <v>1242354</v>
      </c>
      <c r="S9" s="417">
        <v>276648</v>
      </c>
      <c r="T9" s="417">
        <v>269185</v>
      </c>
      <c r="U9" s="417">
        <v>304710</v>
      </c>
      <c r="V9" s="417">
        <v>391811</v>
      </c>
      <c r="W9" s="245"/>
      <c r="X9" s="245"/>
      <c r="Y9" s="270"/>
      <c r="Z9" s="245"/>
      <c r="AA9" s="245"/>
      <c r="AB9" s="245"/>
      <c r="AC9" s="245"/>
      <c r="AD9" s="245"/>
      <c r="AE9" s="353"/>
      <c r="AF9" s="353"/>
      <c r="AG9" s="353"/>
      <c r="AH9" s="353"/>
      <c r="AI9" s="353"/>
      <c r="AJ9" s="353"/>
      <c r="AK9" s="14">
        <v>1375800</v>
      </c>
      <c r="AL9" s="14">
        <v>298393</v>
      </c>
      <c r="AM9" s="14">
        <v>304938</v>
      </c>
      <c r="AO9" s="353"/>
      <c r="AP9" s="353"/>
      <c r="AQ9" s="353"/>
      <c r="AR9" s="353"/>
      <c r="AS9" s="353"/>
      <c r="AT9" s="480"/>
      <c r="AU9" s="13"/>
    </row>
    <row r="10" spans="1:47" s="13" customFormat="1">
      <c r="A10" s="325"/>
      <c r="B10" s="106"/>
      <c r="C10" s="10" t="s">
        <v>21</v>
      </c>
      <c r="D10" s="11"/>
      <c r="E10" s="12"/>
      <c r="F10" s="12"/>
      <c r="G10" s="105">
        <f>1828868+861192+784536+2113708+762531+969873</f>
        <v>7320708</v>
      </c>
      <c r="H10" s="105">
        <f>2159495+2958852+1600090</f>
        <v>6718437</v>
      </c>
      <c r="I10" s="105"/>
      <c r="J10" s="214"/>
      <c r="K10" s="105"/>
      <c r="L10" s="206"/>
      <c r="M10" s="105">
        <f>2456447+3098827+1755263</f>
        <v>7310537</v>
      </c>
      <c r="N10" s="105"/>
      <c r="O10" s="105"/>
      <c r="P10" s="105"/>
      <c r="Q10" s="105"/>
      <c r="R10" s="14">
        <f>2800112+3320305+1881615</f>
        <v>8002032</v>
      </c>
      <c r="S10" s="419">
        <f>594803+881599+439780</f>
        <v>1916182</v>
      </c>
      <c r="T10" s="419">
        <f>678928+932864+472847</f>
        <v>2084639</v>
      </c>
      <c r="U10" s="419">
        <f>716175+745032+481385</f>
        <v>1942592</v>
      </c>
      <c r="V10" s="419">
        <f>810205+760810+487603</f>
        <v>2058618</v>
      </c>
      <c r="W10" s="245"/>
      <c r="X10" s="245"/>
      <c r="Y10" s="67"/>
      <c r="Z10" s="245"/>
      <c r="AA10" s="245"/>
      <c r="AB10" s="245"/>
      <c r="AC10" s="245"/>
      <c r="AD10" s="245"/>
      <c r="AE10" s="353"/>
      <c r="AF10" s="353"/>
      <c r="AG10" s="353"/>
      <c r="AH10" s="353"/>
      <c r="AI10" s="353"/>
      <c r="AJ10" s="353"/>
      <c r="AK10" s="514">
        <f>2977007+3615545+2027026</f>
        <v>8619578</v>
      </c>
      <c r="AL10" s="14">
        <f>649560+989293+474678</f>
        <v>2113531</v>
      </c>
      <c r="AM10" s="14">
        <f>707881+988993+508574</f>
        <v>2205448</v>
      </c>
      <c r="AO10" s="353"/>
      <c r="AP10" s="353"/>
      <c r="AQ10" s="353"/>
      <c r="AR10" s="353"/>
      <c r="AS10" s="353"/>
      <c r="AT10" s="480"/>
    </row>
    <row r="11" spans="1:47" ht="15.75">
      <c r="A11" s="324">
        <v>2</v>
      </c>
      <c r="B11" s="101"/>
      <c r="C11" s="102" t="s">
        <v>22</v>
      </c>
      <c r="D11" s="103" t="s">
        <v>14</v>
      </c>
      <c r="E11" s="213" t="s">
        <v>15</v>
      </c>
      <c r="F11" s="213" t="s">
        <v>299</v>
      </c>
      <c r="G11" s="104">
        <v>14534641</v>
      </c>
      <c r="H11" s="104">
        <v>13687118</v>
      </c>
      <c r="I11" s="104"/>
      <c r="J11" s="215"/>
      <c r="K11" s="104"/>
      <c r="L11" s="236"/>
      <c r="M11" s="236">
        <v>14925840</v>
      </c>
      <c r="N11" s="236"/>
      <c r="O11" s="236"/>
      <c r="P11" s="236"/>
      <c r="Q11" s="236"/>
      <c r="R11" s="236">
        <v>16006425</v>
      </c>
      <c r="S11" s="236">
        <v>3744285</v>
      </c>
      <c r="T11" s="236">
        <v>3878000</v>
      </c>
      <c r="U11" s="236">
        <v>4022625</v>
      </c>
      <c r="V11" s="236">
        <v>4361515</v>
      </c>
      <c r="W11" s="245"/>
      <c r="X11" s="245"/>
      <c r="Y11" s="270"/>
      <c r="Z11" s="245"/>
      <c r="AA11" s="37"/>
      <c r="AB11" s="37"/>
      <c r="AC11" s="37"/>
      <c r="AD11" s="37"/>
      <c r="AE11" s="354"/>
      <c r="AF11" s="354"/>
      <c r="AG11" s="354"/>
      <c r="AH11" s="354"/>
      <c r="AI11" s="354"/>
      <c r="AJ11" s="354"/>
      <c r="AK11" s="236">
        <v>17178641</v>
      </c>
      <c r="AL11" s="236">
        <v>4037144</v>
      </c>
      <c r="AM11" s="236">
        <v>4174312</v>
      </c>
      <c r="AO11" s="354"/>
      <c r="AP11" s="354"/>
      <c r="AQ11" s="354"/>
      <c r="AR11" s="354"/>
      <c r="AS11" s="354"/>
      <c r="AT11" s="480"/>
      <c r="AU11" s="13"/>
    </row>
    <row r="12" spans="1:47" ht="15.75">
      <c r="A12" s="324">
        <v>3</v>
      </c>
      <c r="B12" s="101"/>
      <c r="C12" s="102" t="s">
        <v>23</v>
      </c>
      <c r="D12" s="103" t="s">
        <v>14</v>
      </c>
      <c r="E12" s="213" t="s">
        <v>15</v>
      </c>
      <c r="F12" s="213" t="s">
        <v>299</v>
      </c>
      <c r="G12" s="104">
        <v>1491606</v>
      </c>
      <c r="H12" s="104">
        <v>1478222</v>
      </c>
      <c r="I12" s="104"/>
      <c r="J12" s="215"/>
      <c r="K12" s="104"/>
      <c r="L12" s="236"/>
      <c r="M12" s="236">
        <v>1575281</v>
      </c>
      <c r="N12" s="236"/>
      <c r="O12" s="236"/>
      <c r="P12" s="236"/>
      <c r="Q12" s="236"/>
      <c r="R12" s="236">
        <v>1577306</v>
      </c>
      <c r="S12" s="236">
        <v>411243</v>
      </c>
      <c r="T12" s="236">
        <v>332450</v>
      </c>
      <c r="U12" s="236">
        <v>348329</v>
      </c>
      <c r="V12" s="236">
        <v>485284</v>
      </c>
      <c r="W12" s="245"/>
      <c r="X12" s="245"/>
      <c r="Y12" s="270"/>
      <c r="Z12" s="245"/>
      <c r="AA12" s="245"/>
      <c r="AB12" s="245"/>
      <c r="AC12" s="245"/>
      <c r="AD12" s="245"/>
      <c r="AE12" s="353"/>
      <c r="AF12" s="353"/>
      <c r="AG12" s="353"/>
      <c r="AH12" s="353"/>
      <c r="AI12" s="353"/>
      <c r="AJ12" s="353"/>
      <c r="AK12" s="236">
        <v>1641364</v>
      </c>
      <c r="AL12" s="236">
        <v>408300</v>
      </c>
      <c r="AM12" s="236">
        <v>373513</v>
      </c>
      <c r="AO12" s="353"/>
      <c r="AP12" s="353"/>
      <c r="AQ12" s="353"/>
      <c r="AR12" s="353"/>
      <c r="AS12" s="353"/>
      <c r="AT12" s="480"/>
      <c r="AU12" s="13"/>
    </row>
    <row r="13" spans="1:47" ht="15.75">
      <c r="A13" s="324">
        <v>4</v>
      </c>
      <c r="B13" s="101"/>
      <c r="C13" s="102" t="s">
        <v>24</v>
      </c>
      <c r="D13" s="103" t="s">
        <v>14</v>
      </c>
      <c r="E13" s="213" t="s">
        <v>15</v>
      </c>
      <c r="F13" s="213" t="s">
        <v>299</v>
      </c>
      <c r="G13" s="104">
        <v>8256218</v>
      </c>
      <c r="H13" s="104">
        <v>7824496</v>
      </c>
      <c r="I13" s="104"/>
      <c r="J13" s="215"/>
      <c r="K13" s="104"/>
      <c r="L13" s="236"/>
      <c r="M13" s="236">
        <v>8703541</v>
      </c>
      <c r="N13" s="236"/>
      <c r="O13" s="236"/>
      <c r="P13" s="236"/>
      <c r="Q13" s="236"/>
      <c r="R13" s="236">
        <v>9358694</v>
      </c>
      <c r="S13" s="236">
        <v>2182357</v>
      </c>
      <c r="T13" s="236">
        <v>2298123</v>
      </c>
      <c r="U13" s="236">
        <v>2478700</v>
      </c>
      <c r="V13" s="236">
        <v>2399515</v>
      </c>
      <c r="W13" s="245"/>
      <c r="X13" s="245"/>
      <c r="Y13" s="270"/>
      <c r="Z13" s="245"/>
      <c r="AA13" s="245"/>
      <c r="AB13" s="245"/>
      <c r="AC13" s="245"/>
      <c r="AD13" s="245"/>
      <c r="AE13" s="353"/>
      <c r="AF13" s="353"/>
      <c r="AG13" s="353"/>
      <c r="AH13" s="353"/>
      <c r="AI13" s="353"/>
      <c r="AJ13" s="353"/>
      <c r="AK13" s="236">
        <v>9774122</v>
      </c>
      <c r="AL13" s="236">
        <v>2312601</v>
      </c>
      <c r="AM13" s="236">
        <v>2370094</v>
      </c>
      <c r="AO13" s="353"/>
      <c r="AP13" s="353"/>
      <c r="AQ13" s="353"/>
      <c r="AR13" s="353"/>
      <c r="AS13" s="353"/>
      <c r="AT13" s="480"/>
      <c r="AU13" s="13"/>
    </row>
    <row r="14" spans="1:47" ht="15.75">
      <c r="A14" s="324">
        <v>5</v>
      </c>
      <c r="B14" s="101"/>
      <c r="C14" s="102" t="s">
        <v>25</v>
      </c>
      <c r="D14" s="103" t="s">
        <v>14</v>
      </c>
      <c r="E14" s="213" t="s">
        <v>15</v>
      </c>
      <c r="F14" s="213" t="s">
        <v>299</v>
      </c>
      <c r="G14" s="104">
        <v>4910593</v>
      </c>
      <c r="H14" s="104">
        <v>4255689</v>
      </c>
      <c r="I14" s="104"/>
      <c r="J14" s="215"/>
      <c r="K14" s="104"/>
      <c r="L14" s="236"/>
      <c r="M14" s="236">
        <v>4878773</v>
      </c>
      <c r="N14" s="236"/>
      <c r="O14" s="236"/>
      <c r="P14" s="236"/>
      <c r="Q14" s="236"/>
      <c r="R14" s="236">
        <v>5434691</v>
      </c>
      <c r="S14" s="236">
        <v>1297588</v>
      </c>
      <c r="T14" s="236">
        <v>1325580</v>
      </c>
      <c r="U14" s="236">
        <v>1273453</v>
      </c>
      <c r="V14" s="236">
        <v>1538071</v>
      </c>
      <c r="W14" s="245"/>
      <c r="X14" s="245"/>
      <c r="Y14" s="270"/>
      <c r="Z14" s="245"/>
      <c r="AA14" s="245"/>
      <c r="AB14" s="245"/>
      <c r="AC14" s="245"/>
      <c r="AD14" s="245"/>
      <c r="AE14" s="355"/>
      <c r="AF14" s="355"/>
      <c r="AG14" s="355"/>
      <c r="AH14" s="355"/>
      <c r="AI14" s="355"/>
      <c r="AJ14" s="355"/>
      <c r="AK14" s="236">
        <v>5994586</v>
      </c>
      <c r="AL14" s="236">
        <v>1400832</v>
      </c>
      <c r="AM14" s="236">
        <v>1471938</v>
      </c>
      <c r="AO14" s="353"/>
      <c r="AP14" s="353"/>
      <c r="AQ14" s="353"/>
      <c r="AR14" s="353"/>
      <c r="AS14" s="353"/>
      <c r="AT14" s="481"/>
      <c r="AU14" s="13"/>
    </row>
    <row r="15" spans="1:47" ht="21">
      <c r="A15" s="322" t="s">
        <v>26</v>
      </c>
      <c r="B15" s="315"/>
      <c r="C15" s="476" t="s">
        <v>27</v>
      </c>
      <c r="D15" s="477"/>
      <c r="E15" s="477"/>
      <c r="F15" s="477"/>
      <c r="G15" s="477"/>
      <c r="H15" s="477"/>
      <c r="I15" s="477"/>
      <c r="J15" s="477"/>
      <c r="K15" s="478"/>
      <c r="L15" s="478"/>
      <c r="M15" s="478"/>
      <c r="N15" s="477"/>
      <c r="O15" s="477"/>
      <c r="P15" s="108"/>
      <c r="Q15" s="108"/>
      <c r="R15" s="108"/>
      <c r="S15" s="108"/>
      <c r="T15" s="108"/>
      <c r="U15" s="108"/>
      <c r="V15" s="108"/>
      <c r="W15" s="88"/>
      <c r="X15" s="95"/>
      <c r="Y15" s="116"/>
      <c r="Z15" s="231"/>
      <c r="AA15" s="241"/>
      <c r="AB15" s="260"/>
      <c r="AC15" s="266"/>
      <c r="AD15" s="307"/>
      <c r="AE15" s="346"/>
      <c r="AF15" s="360"/>
      <c r="AG15" s="368"/>
      <c r="AH15" s="375"/>
      <c r="AI15" s="384"/>
      <c r="AJ15" s="400"/>
      <c r="AK15" s="405"/>
      <c r="AL15" s="409"/>
      <c r="AM15" s="412"/>
      <c r="AN15" s="426"/>
      <c r="AO15" s="429"/>
      <c r="AP15" s="441"/>
      <c r="AQ15" s="447"/>
      <c r="AR15" s="456"/>
      <c r="AS15" s="462"/>
      <c r="AT15" s="273"/>
      <c r="AU15" s="13"/>
    </row>
    <row r="16" spans="1:47" ht="20.25">
      <c r="A16" s="322"/>
      <c r="B16" s="315"/>
      <c r="C16" s="109"/>
      <c r="D16" s="110"/>
      <c r="E16" s="110"/>
      <c r="F16" s="110"/>
      <c r="G16" s="110"/>
      <c r="H16" s="110"/>
      <c r="I16" s="13"/>
      <c r="J16" s="216"/>
      <c r="K16" s="216"/>
      <c r="L16" s="216"/>
      <c r="M16" s="216">
        <v>44287</v>
      </c>
      <c r="N16" s="216">
        <v>44317</v>
      </c>
      <c r="O16" s="216">
        <v>44348</v>
      </c>
      <c r="P16" s="216">
        <v>44378</v>
      </c>
      <c r="Q16" s="216">
        <v>44409</v>
      </c>
      <c r="R16" s="216">
        <v>44440</v>
      </c>
      <c r="S16" s="216">
        <v>44470</v>
      </c>
      <c r="T16" s="216">
        <v>44501</v>
      </c>
      <c r="U16" s="216">
        <v>44531</v>
      </c>
      <c r="V16" s="216">
        <v>44562</v>
      </c>
      <c r="W16" s="216">
        <v>44593</v>
      </c>
      <c r="X16" s="216">
        <v>44621</v>
      </c>
      <c r="Y16" s="216">
        <v>44652</v>
      </c>
      <c r="Z16" s="216">
        <v>44682</v>
      </c>
      <c r="AA16" s="216">
        <v>44734</v>
      </c>
      <c r="AB16" s="216">
        <v>44743</v>
      </c>
      <c r="AC16" s="216">
        <v>44774</v>
      </c>
      <c r="AD16" s="216">
        <v>44805</v>
      </c>
      <c r="AE16" s="216">
        <v>44835</v>
      </c>
      <c r="AF16" s="216">
        <v>44866</v>
      </c>
      <c r="AG16" s="216">
        <v>44896</v>
      </c>
      <c r="AH16" s="216">
        <v>44927</v>
      </c>
      <c r="AI16" s="216">
        <v>44958</v>
      </c>
      <c r="AJ16" s="216">
        <v>45008</v>
      </c>
      <c r="AK16" s="216">
        <v>45039</v>
      </c>
      <c r="AL16" s="216">
        <v>45069</v>
      </c>
      <c r="AM16" s="216">
        <v>45100</v>
      </c>
      <c r="AN16" s="216">
        <v>45108</v>
      </c>
      <c r="AO16" s="216">
        <v>45139</v>
      </c>
      <c r="AP16" s="216">
        <v>45170</v>
      </c>
      <c r="AQ16" s="216">
        <v>45200</v>
      </c>
      <c r="AR16" s="216">
        <v>45231</v>
      </c>
      <c r="AS16" s="216"/>
      <c r="AT16" s="274"/>
      <c r="AU16" s="13"/>
    </row>
    <row r="17" spans="1:47" ht="15.75">
      <c r="A17" s="324">
        <v>6</v>
      </c>
      <c r="B17" s="101"/>
      <c r="C17" s="102" t="s">
        <v>28</v>
      </c>
      <c r="D17" s="103" t="s">
        <v>29</v>
      </c>
      <c r="E17" s="160" t="s">
        <v>30</v>
      </c>
      <c r="F17" s="160" t="s">
        <v>287</v>
      </c>
      <c r="G17" s="105"/>
      <c r="H17" s="105"/>
      <c r="I17" s="67"/>
      <c r="J17" s="161"/>
      <c r="K17" s="161"/>
      <c r="L17" s="161"/>
      <c r="M17" s="300">
        <v>126.1</v>
      </c>
      <c r="N17" s="300">
        <v>115.1</v>
      </c>
      <c r="O17" s="239">
        <v>122.8</v>
      </c>
      <c r="P17" s="239">
        <v>131.5</v>
      </c>
      <c r="Q17" s="239">
        <v>132.4</v>
      </c>
      <c r="R17" s="239">
        <v>129.5</v>
      </c>
      <c r="S17" s="239">
        <v>135</v>
      </c>
      <c r="T17" s="239">
        <v>128</v>
      </c>
      <c r="U17" s="239">
        <v>138.80000000000001</v>
      </c>
      <c r="V17" s="264">
        <v>139.30000000000001</v>
      </c>
      <c r="W17" s="264">
        <v>131.4</v>
      </c>
      <c r="X17" s="264">
        <v>148.80000000000001</v>
      </c>
      <c r="Y17" s="264">
        <v>134.5</v>
      </c>
      <c r="Z17" s="350">
        <v>137.80000000000001</v>
      </c>
      <c r="AA17" s="350">
        <v>138.30000000000001</v>
      </c>
      <c r="AB17" s="350">
        <v>134.4</v>
      </c>
      <c r="AC17" s="350">
        <v>131.5</v>
      </c>
      <c r="AD17" s="397">
        <v>133.80000000000001</v>
      </c>
      <c r="AE17" s="36">
        <v>129.5</v>
      </c>
      <c r="AF17" s="36">
        <v>137.69999999999999</v>
      </c>
      <c r="AG17" s="20">
        <v>145.9</v>
      </c>
      <c r="AH17" s="20">
        <v>147.4</v>
      </c>
      <c r="AI17" s="398">
        <v>139.30000000000001</v>
      </c>
      <c r="AJ17" s="398">
        <v>151.69999999999999</v>
      </c>
      <c r="AK17" s="398">
        <v>140.69999999999999</v>
      </c>
      <c r="AL17" s="398">
        <v>145.6</v>
      </c>
      <c r="AM17" s="398">
        <v>143.9</v>
      </c>
      <c r="AN17" s="398">
        <v>142.69999999999999</v>
      </c>
      <c r="AO17" s="398">
        <v>145.80000000000001</v>
      </c>
      <c r="AP17" s="398">
        <v>142.1</v>
      </c>
      <c r="AQ17" s="398">
        <v>144.5</v>
      </c>
      <c r="AR17" s="398">
        <v>141</v>
      </c>
      <c r="AS17" s="398"/>
      <c r="AT17" s="475" t="s">
        <v>286</v>
      </c>
      <c r="AU17" s="13"/>
    </row>
    <row r="18" spans="1:47" ht="15.75">
      <c r="A18" s="324"/>
      <c r="B18" s="101"/>
      <c r="C18" s="112" t="s">
        <v>31</v>
      </c>
      <c r="D18" s="113"/>
      <c r="E18" s="217"/>
      <c r="F18" s="160"/>
      <c r="G18" s="105"/>
      <c r="H18" s="160"/>
      <c r="I18" s="67"/>
      <c r="J18" s="162"/>
      <c r="K18" s="162"/>
      <c r="L18" s="162"/>
      <c r="M18" s="301">
        <v>107.6</v>
      </c>
      <c r="N18" s="301">
        <v>108.3</v>
      </c>
      <c r="O18" s="66">
        <v>105.5</v>
      </c>
      <c r="P18" s="66">
        <v>104.6</v>
      </c>
      <c r="Q18" s="66">
        <v>103.6</v>
      </c>
      <c r="R18" s="66">
        <v>95.1</v>
      </c>
      <c r="S18" s="66">
        <v>109.8</v>
      </c>
      <c r="T18" s="66">
        <v>111.8</v>
      </c>
      <c r="U18" s="66">
        <v>120.4</v>
      </c>
      <c r="V18" s="263">
        <v>124.9</v>
      </c>
      <c r="W18" s="263">
        <v>123.3</v>
      </c>
      <c r="X18" s="263">
        <v>144.4</v>
      </c>
      <c r="Y18" s="263">
        <v>116.6</v>
      </c>
      <c r="Z18" s="160">
        <v>120.4</v>
      </c>
      <c r="AA18" s="160">
        <v>113.7</v>
      </c>
      <c r="AB18" s="160">
        <v>101.1</v>
      </c>
      <c r="AC18" s="160">
        <v>99.6</v>
      </c>
      <c r="AD18" s="351">
        <v>100</v>
      </c>
      <c r="AE18" s="150">
        <v>112.6</v>
      </c>
      <c r="AF18" s="150">
        <v>122.7</v>
      </c>
      <c r="AG18" s="39">
        <v>132.6</v>
      </c>
      <c r="AH18" s="39">
        <v>136.1</v>
      </c>
      <c r="AI18" s="403">
        <v>129.19999999999999</v>
      </c>
      <c r="AJ18" s="403">
        <v>154.19999999999999</v>
      </c>
      <c r="AK18" s="403">
        <v>122.6</v>
      </c>
      <c r="AL18" s="403">
        <v>128.1</v>
      </c>
      <c r="AM18" s="403">
        <v>122.3</v>
      </c>
      <c r="AN18" s="403">
        <v>111.9</v>
      </c>
      <c r="AO18" s="403">
        <v>111.9</v>
      </c>
      <c r="AP18" s="403">
        <v>111.5</v>
      </c>
      <c r="AQ18" s="403">
        <v>127.4</v>
      </c>
      <c r="AR18" s="403">
        <v>131.1</v>
      </c>
      <c r="AS18" s="403"/>
      <c r="AT18" s="475"/>
      <c r="AU18" s="13"/>
    </row>
    <row r="19" spans="1:47" ht="15.75">
      <c r="A19" s="323"/>
      <c r="B19" s="100"/>
      <c r="C19" s="112" t="s">
        <v>32</v>
      </c>
      <c r="D19" s="113"/>
      <c r="E19" s="217"/>
      <c r="F19" s="160"/>
      <c r="G19" s="160"/>
      <c r="H19" s="160"/>
      <c r="I19" s="206"/>
      <c r="J19" s="162"/>
      <c r="K19" s="162"/>
      <c r="L19" s="162"/>
      <c r="M19" s="301">
        <v>124.6</v>
      </c>
      <c r="N19" s="301">
        <v>111.5</v>
      </c>
      <c r="O19" s="66">
        <v>121.2</v>
      </c>
      <c r="P19" s="66">
        <v>131</v>
      </c>
      <c r="Q19" s="66">
        <v>131.9</v>
      </c>
      <c r="R19" s="66">
        <v>131.9</v>
      </c>
      <c r="S19" s="66">
        <v>136.4</v>
      </c>
      <c r="T19" s="66">
        <v>128.9</v>
      </c>
      <c r="U19" s="66">
        <v>139.80000000000001</v>
      </c>
      <c r="V19" s="263">
        <v>139.19999999999999</v>
      </c>
      <c r="W19" s="263">
        <v>129.9</v>
      </c>
      <c r="X19" s="263">
        <v>145.30000000000001</v>
      </c>
      <c r="Y19" s="263">
        <v>131.6</v>
      </c>
      <c r="Z19" s="160">
        <v>134.6</v>
      </c>
      <c r="AA19" s="160">
        <v>136.80000000000001</v>
      </c>
      <c r="AB19" s="351">
        <v>135</v>
      </c>
      <c r="AC19" s="160">
        <v>131.30000000000001</v>
      </c>
      <c r="AD19" s="160">
        <v>134.6</v>
      </c>
      <c r="AE19" s="150">
        <v>128.5</v>
      </c>
      <c r="AF19" s="150">
        <v>137.5</v>
      </c>
      <c r="AG19" s="39">
        <v>144.9</v>
      </c>
      <c r="AH19" s="39">
        <v>145.5</v>
      </c>
      <c r="AI19" s="403">
        <v>137.6</v>
      </c>
      <c r="AJ19" s="403">
        <v>147.5</v>
      </c>
      <c r="AK19" s="403">
        <v>138.80000000000001</v>
      </c>
      <c r="AL19" s="403">
        <v>143.1</v>
      </c>
      <c r="AM19" s="403">
        <v>141.6</v>
      </c>
      <c r="AN19" s="403">
        <v>142.1</v>
      </c>
      <c r="AO19" s="403">
        <v>144.4</v>
      </c>
      <c r="AP19" s="403">
        <v>141.19999999999999</v>
      </c>
      <c r="AQ19" s="403">
        <v>141.6</v>
      </c>
      <c r="AR19" s="403">
        <v>139.19999999999999</v>
      </c>
      <c r="AS19" s="403"/>
      <c r="AT19" s="475"/>
      <c r="AU19" s="13"/>
    </row>
    <row r="20" spans="1:47" ht="15.75">
      <c r="A20" s="324"/>
      <c r="B20" s="101"/>
      <c r="C20" s="112" t="s">
        <v>33</v>
      </c>
      <c r="D20" s="113"/>
      <c r="E20" s="217"/>
      <c r="F20" s="160"/>
      <c r="G20" s="160"/>
      <c r="H20" s="105"/>
      <c r="I20" s="67"/>
      <c r="J20" s="162"/>
      <c r="K20" s="162"/>
      <c r="L20" s="162"/>
      <c r="M20" s="301">
        <v>174</v>
      </c>
      <c r="N20" s="301">
        <v>161.9</v>
      </c>
      <c r="O20" s="66">
        <v>169.1</v>
      </c>
      <c r="P20" s="66">
        <v>184.7</v>
      </c>
      <c r="Q20" s="66">
        <v>188.7</v>
      </c>
      <c r="R20" s="66">
        <v>167.9</v>
      </c>
      <c r="S20" s="66">
        <v>167.3</v>
      </c>
      <c r="T20" s="66">
        <v>147.9</v>
      </c>
      <c r="U20" s="66">
        <v>162.5</v>
      </c>
      <c r="V20" s="263">
        <v>165.6</v>
      </c>
      <c r="W20" s="263">
        <v>160.80000000000001</v>
      </c>
      <c r="X20" s="263">
        <v>191</v>
      </c>
      <c r="Y20" s="263">
        <v>194.5</v>
      </c>
      <c r="Z20" s="160">
        <v>199.9</v>
      </c>
      <c r="AA20" s="160">
        <v>196.9</v>
      </c>
      <c r="AB20" s="160">
        <v>188.9</v>
      </c>
      <c r="AC20" s="160">
        <v>191.3</v>
      </c>
      <c r="AD20" s="160">
        <v>187.4</v>
      </c>
      <c r="AE20" s="150">
        <v>169.3</v>
      </c>
      <c r="AF20" s="150">
        <v>166.7</v>
      </c>
      <c r="AG20" s="39">
        <v>179.4</v>
      </c>
      <c r="AH20" s="39">
        <v>186.6</v>
      </c>
      <c r="AI20" s="403">
        <v>174</v>
      </c>
      <c r="AJ20" s="403">
        <v>188</v>
      </c>
      <c r="AK20" s="403">
        <v>192.3</v>
      </c>
      <c r="AL20" s="403">
        <v>201.6</v>
      </c>
      <c r="AM20" s="403">
        <v>205.2</v>
      </c>
      <c r="AN20" s="403">
        <v>204</v>
      </c>
      <c r="AO20" s="403">
        <v>220.5</v>
      </c>
      <c r="AP20" s="403">
        <v>205.9</v>
      </c>
      <c r="AQ20" s="403">
        <v>203.8</v>
      </c>
      <c r="AR20" s="403">
        <v>176.3</v>
      </c>
      <c r="AS20" s="403"/>
      <c r="AT20" s="475"/>
      <c r="AU20" s="13"/>
    </row>
    <row r="21" spans="1:47" ht="15.75">
      <c r="A21" s="324">
        <v>7</v>
      </c>
      <c r="B21" s="101"/>
      <c r="C21" s="102" t="s">
        <v>34</v>
      </c>
      <c r="D21" s="103" t="s">
        <v>29</v>
      </c>
      <c r="E21" s="160" t="s">
        <v>30</v>
      </c>
      <c r="F21" s="160" t="s">
        <v>287</v>
      </c>
      <c r="G21" s="160"/>
      <c r="H21" s="160"/>
      <c r="I21" s="67"/>
      <c r="J21" s="105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07"/>
      <c r="W21" s="150"/>
      <c r="X21" s="67"/>
      <c r="Y21" s="39"/>
      <c r="Z21" s="160"/>
      <c r="AA21" s="160"/>
      <c r="AB21" s="160"/>
      <c r="AC21" s="160"/>
      <c r="AD21" s="160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75"/>
      <c r="AU21" s="13"/>
    </row>
    <row r="22" spans="1:47" ht="15.75">
      <c r="A22" s="324"/>
      <c r="B22" s="101"/>
      <c r="C22" s="112" t="s">
        <v>115</v>
      </c>
      <c r="D22" s="113"/>
      <c r="E22" s="217"/>
      <c r="F22" s="160"/>
      <c r="G22" s="160"/>
      <c r="H22" s="160"/>
      <c r="I22" s="67"/>
      <c r="J22" s="163"/>
      <c r="K22" s="163"/>
      <c r="L22" s="163"/>
      <c r="M22" s="301">
        <v>126.5</v>
      </c>
      <c r="N22" s="301">
        <v>122.8</v>
      </c>
      <c r="O22" s="301">
        <v>122.4</v>
      </c>
      <c r="P22" s="301">
        <v>128.5</v>
      </c>
      <c r="Q22" s="163">
        <v>127.2</v>
      </c>
      <c r="R22" s="163">
        <v>117.3</v>
      </c>
      <c r="S22" s="163">
        <v>128.5</v>
      </c>
      <c r="T22" s="163">
        <v>126.5</v>
      </c>
      <c r="U22" s="163">
        <v>133.69999999999999</v>
      </c>
      <c r="V22" s="163">
        <v>136.5</v>
      </c>
      <c r="W22" s="66">
        <v>130.80000000000001</v>
      </c>
      <c r="X22" s="66">
        <v>153.19999999999999</v>
      </c>
      <c r="Y22" s="163">
        <v>139.5</v>
      </c>
      <c r="Z22" s="160">
        <v>144.69999999999999</v>
      </c>
      <c r="AA22" s="160">
        <v>139.30000000000001</v>
      </c>
      <c r="AB22" s="160">
        <v>131.69999999999999</v>
      </c>
      <c r="AC22" s="160">
        <v>129.4</v>
      </c>
      <c r="AD22" s="160">
        <v>128.5</v>
      </c>
      <c r="AE22" s="150">
        <v>131.19999999999999</v>
      </c>
      <c r="AF22" s="150">
        <v>132.6</v>
      </c>
      <c r="AG22" s="39">
        <v>145</v>
      </c>
      <c r="AH22" s="39">
        <v>149.9</v>
      </c>
      <c r="AI22" s="39">
        <v>139.9</v>
      </c>
      <c r="AJ22" s="39">
        <v>158.30000000000001</v>
      </c>
      <c r="AK22" s="403">
        <v>142.19999999999999</v>
      </c>
      <c r="AL22" s="403">
        <v>149.9</v>
      </c>
      <c r="AM22" s="403">
        <v>146.69999999999999</v>
      </c>
      <c r="AN22" s="403">
        <v>141.80000000000001</v>
      </c>
      <c r="AO22" s="403">
        <v>145.4</v>
      </c>
      <c r="AP22" s="403">
        <v>138.80000000000001</v>
      </c>
      <c r="AQ22" s="403">
        <v>146.1</v>
      </c>
      <c r="AR22" s="403">
        <v>143.80000000000001</v>
      </c>
      <c r="AS22" s="403"/>
      <c r="AT22" s="475"/>
      <c r="AU22" s="13"/>
    </row>
    <row r="23" spans="1:47" ht="15.75">
      <c r="A23" s="324"/>
      <c r="B23" s="101"/>
      <c r="C23" s="112" t="s">
        <v>116</v>
      </c>
      <c r="D23" s="113"/>
      <c r="E23" s="217"/>
      <c r="F23" s="160"/>
      <c r="G23" s="160"/>
      <c r="H23" s="160"/>
      <c r="I23" s="67"/>
      <c r="J23" s="163"/>
      <c r="K23" s="163"/>
      <c r="L23" s="163"/>
      <c r="M23" s="301">
        <v>79</v>
      </c>
      <c r="N23" s="301">
        <v>61.9</v>
      </c>
      <c r="O23" s="301">
        <v>81.2</v>
      </c>
      <c r="P23" s="301">
        <v>92.4</v>
      </c>
      <c r="Q23" s="163">
        <v>91.1</v>
      </c>
      <c r="R23" s="163">
        <v>93.3</v>
      </c>
      <c r="S23" s="163">
        <v>89.8</v>
      </c>
      <c r="T23" s="163">
        <v>82.1</v>
      </c>
      <c r="U23" s="163">
        <v>92.9</v>
      </c>
      <c r="V23" s="163">
        <v>94.9</v>
      </c>
      <c r="W23" s="66">
        <v>94.5</v>
      </c>
      <c r="X23" s="66">
        <v>111.8</v>
      </c>
      <c r="Y23" s="163">
        <v>88.5</v>
      </c>
      <c r="Z23" s="160">
        <v>94.9</v>
      </c>
      <c r="AA23" s="160">
        <v>104.4</v>
      </c>
      <c r="AB23" s="160">
        <v>97.1</v>
      </c>
      <c r="AC23" s="351">
        <v>95</v>
      </c>
      <c r="AD23" s="160">
        <v>103.9</v>
      </c>
      <c r="AE23" s="150">
        <v>87.2</v>
      </c>
      <c r="AF23" s="150">
        <v>99.1</v>
      </c>
      <c r="AG23" s="39">
        <v>100.1</v>
      </c>
      <c r="AH23" s="39">
        <v>104.9</v>
      </c>
      <c r="AI23" s="39">
        <v>104.9</v>
      </c>
      <c r="AJ23" s="403">
        <v>123</v>
      </c>
      <c r="AK23" s="403">
        <v>92.4</v>
      </c>
      <c r="AL23" s="403">
        <v>102.6</v>
      </c>
      <c r="AM23" s="403">
        <v>107.4</v>
      </c>
      <c r="AN23" s="403">
        <v>102.1</v>
      </c>
      <c r="AO23" s="403">
        <v>107.4</v>
      </c>
      <c r="AP23" s="403">
        <v>112.6</v>
      </c>
      <c r="AQ23" s="403">
        <v>105.8</v>
      </c>
      <c r="AR23" s="403">
        <v>98</v>
      </c>
      <c r="AS23" s="403"/>
      <c r="AT23" s="475"/>
      <c r="AU23" s="13"/>
    </row>
    <row r="24" spans="1:47" ht="15.75">
      <c r="A24" s="324"/>
      <c r="B24" s="101"/>
      <c r="C24" s="112" t="s">
        <v>117</v>
      </c>
      <c r="D24" s="113"/>
      <c r="E24" s="217"/>
      <c r="F24" s="160"/>
      <c r="G24" s="160"/>
      <c r="H24" s="160"/>
      <c r="I24" s="67"/>
      <c r="J24" s="163"/>
      <c r="K24" s="163"/>
      <c r="L24" s="163"/>
      <c r="M24" s="301">
        <v>139.6</v>
      </c>
      <c r="N24" s="301">
        <v>129.1</v>
      </c>
      <c r="O24" s="301">
        <v>132.69999999999999</v>
      </c>
      <c r="P24" s="301">
        <v>143.69999999999999</v>
      </c>
      <c r="Q24" s="163">
        <v>144.69999999999999</v>
      </c>
      <c r="R24" s="163">
        <v>142.9</v>
      </c>
      <c r="S24" s="163">
        <v>147.19999999999999</v>
      </c>
      <c r="T24" s="163">
        <v>141.30000000000001</v>
      </c>
      <c r="U24" s="163">
        <v>151.80000000000001</v>
      </c>
      <c r="V24" s="163">
        <v>153.5</v>
      </c>
      <c r="W24" s="66">
        <v>143.69999999999999</v>
      </c>
      <c r="X24" s="66">
        <v>156.6</v>
      </c>
      <c r="Y24" s="163">
        <v>149.5</v>
      </c>
      <c r="Z24" s="160">
        <v>151.69999999999999</v>
      </c>
      <c r="AA24" s="160">
        <v>146.6</v>
      </c>
      <c r="AB24" s="351">
        <v>149</v>
      </c>
      <c r="AC24" s="160">
        <v>146.6</v>
      </c>
      <c r="AD24" s="160">
        <v>145.30000000000001</v>
      </c>
      <c r="AE24" s="150">
        <v>143.80000000000001</v>
      </c>
      <c r="AF24" s="150">
        <v>146.30000000000001</v>
      </c>
      <c r="AG24" s="39">
        <v>154.1</v>
      </c>
      <c r="AH24" s="39">
        <v>155.6</v>
      </c>
      <c r="AI24" s="39">
        <v>145.1</v>
      </c>
      <c r="AJ24" s="39">
        <v>159.4</v>
      </c>
      <c r="AK24" s="403">
        <v>152</v>
      </c>
      <c r="AL24" s="403">
        <v>156.9</v>
      </c>
      <c r="AM24" s="403">
        <v>154.19999999999999</v>
      </c>
      <c r="AN24" s="403">
        <v>153.80000000000001</v>
      </c>
      <c r="AO24" s="403">
        <v>157.4</v>
      </c>
      <c r="AP24" s="403">
        <v>154.1</v>
      </c>
      <c r="AQ24" s="403">
        <v>157.30000000000001</v>
      </c>
      <c r="AR24" s="403">
        <v>151.4</v>
      </c>
      <c r="AS24" s="403"/>
      <c r="AT24" s="475"/>
      <c r="AU24" s="13"/>
    </row>
    <row r="25" spans="1:47" ht="15.75">
      <c r="A25" s="324"/>
      <c r="B25" s="101"/>
      <c r="C25" s="112" t="s">
        <v>118</v>
      </c>
      <c r="D25" s="113"/>
      <c r="E25" s="217"/>
      <c r="F25" s="160"/>
      <c r="G25" s="160"/>
      <c r="H25" s="160"/>
      <c r="I25" s="67"/>
      <c r="J25" s="163"/>
      <c r="K25" s="163"/>
      <c r="L25" s="163"/>
      <c r="M25" s="301">
        <v>144</v>
      </c>
      <c r="N25" s="301">
        <v>129.5</v>
      </c>
      <c r="O25" s="301">
        <v>137.9</v>
      </c>
      <c r="P25" s="301">
        <v>144.4</v>
      </c>
      <c r="Q25" s="163">
        <v>148.30000000000001</v>
      </c>
      <c r="R25" s="163">
        <v>145</v>
      </c>
      <c r="S25" s="163">
        <v>153.6</v>
      </c>
      <c r="T25" s="163">
        <v>141.5</v>
      </c>
      <c r="U25" s="163">
        <v>154</v>
      </c>
      <c r="V25" s="163">
        <v>158.9</v>
      </c>
      <c r="W25" s="66">
        <v>152</v>
      </c>
      <c r="X25" s="66">
        <v>169.5</v>
      </c>
      <c r="Y25" s="163">
        <v>149.69999999999999</v>
      </c>
      <c r="Z25" s="160">
        <v>153.30000000000001</v>
      </c>
      <c r="AA25" s="160">
        <v>150.80000000000001</v>
      </c>
      <c r="AB25" s="160">
        <v>151.30000000000001</v>
      </c>
      <c r="AC25" s="160">
        <v>152.80000000000001</v>
      </c>
      <c r="AD25" s="160">
        <v>156.9</v>
      </c>
      <c r="AE25" s="150">
        <v>156.19999999999999</v>
      </c>
      <c r="AF25" s="150">
        <v>161.69999999999999</v>
      </c>
      <c r="AG25" s="39">
        <v>170.9</v>
      </c>
      <c r="AH25" s="39">
        <v>176.9</v>
      </c>
      <c r="AI25" s="39">
        <v>165.7</v>
      </c>
      <c r="AJ25" s="39">
        <v>181.7</v>
      </c>
      <c r="AK25" s="403">
        <v>169.8</v>
      </c>
      <c r="AL25" s="403">
        <v>173.2</v>
      </c>
      <c r="AM25" s="403">
        <v>170.9</v>
      </c>
      <c r="AN25" s="403">
        <v>170.3</v>
      </c>
      <c r="AO25" s="403">
        <v>176.8</v>
      </c>
      <c r="AP25" s="403">
        <v>170.9</v>
      </c>
      <c r="AQ25" s="403">
        <v>173.9</v>
      </c>
      <c r="AR25" s="403">
        <v>164.1</v>
      </c>
      <c r="AS25" s="403"/>
      <c r="AT25" s="475"/>
      <c r="AU25" s="13"/>
    </row>
    <row r="26" spans="1:47" ht="15.75">
      <c r="A26" s="323"/>
      <c r="B26" s="100"/>
      <c r="C26" s="112" t="s">
        <v>119</v>
      </c>
      <c r="D26" s="113"/>
      <c r="E26" s="217"/>
      <c r="F26" s="160"/>
      <c r="G26" s="160"/>
      <c r="H26" s="160"/>
      <c r="I26" s="67"/>
      <c r="J26" s="163"/>
      <c r="K26" s="163"/>
      <c r="L26" s="163"/>
      <c r="M26" s="301">
        <v>103.3</v>
      </c>
      <c r="N26" s="301">
        <v>71.599999999999994</v>
      </c>
      <c r="O26" s="301">
        <v>100.1</v>
      </c>
      <c r="P26" s="301">
        <v>118.7</v>
      </c>
      <c r="Q26" s="163">
        <v>121.6</v>
      </c>
      <c r="R26" s="163">
        <v>131</v>
      </c>
      <c r="S26" s="163">
        <v>129.5</v>
      </c>
      <c r="T26" s="163">
        <v>106.6</v>
      </c>
      <c r="U26" s="163">
        <v>122.5</v>
      </c>
      <c r="V26" s="163">
        <v>118.5</v>
      </c>
      <c r="W26" s="66">
        <v>112.9</v>
      </c>
      <c r="X26" s="66">
        <v>128.9</v>
      </c>
      <c r="Y26" s="163">
        <v>110.7</v>
      </c>
      <c r="Z26" s="160">
        <v>113.9</v>
      </c>
      <c r="AA26" s="160">
        <v>125.3</v>
      </c>
      <c r="AB26" s="160">
        <v>121.4</v>
      </c>
      <c r="AC26" s="160">
        <v>116.2</v>
      </c>
      <c r="AD26" s="160">
        <v>123.8</v>
      </c>
      <c r="AE26" s="150">
        <v>106.1</v>
      </c>
      <c r="AF26" s="150">
        <v>111.9</v>
      </c>
      <c r="AG26" s="39">
        <v>108.8</v>
      </c>
      <c r="AH26" s="39">
        <v>108.8</v>
      </c>
      <c r="AI26" s="39">
        <v>108.3</v>
      </c>
      <c r="AJ26" s="39">
        <v>118.6</v>
      </c>
      <c r="AK26" s="403">
        <v>108.1</v>
      </c>
      <c r="AL26" s="403">
        <v>115.6</v>
      </c>
      <c r="AM26" s="403">
        <v>116.8</v>
      </c>
      <c r="AN26" s="403">
        <v>117</v>
      </c>
      <c r="AO26" s="403">
        <v>123.2</v>
      </c>
      <c r="AP26" s="403">
        <v>125.2</v>
      </c>
      <c r="AQ26" s="403">
        <v>123</v>
      </c>
      <c r="AR26" s="403">
        <v>105.9</v>
      </c>
      <c r="AS26" s="403"/>
      <c r="AT26" s="475"/>
      <c r="AU26" s="13"/>
    </row>
    <row r="27" spans="1:47" ht="15.75">
      <c r="A27" s="324"/>
      <c r="B27" s="101"/>
      <c r="C27" s="112" t="s">
        <v>35</v>
      </c>
      <c r="D27" s="113"/>
      <c r="E27" s="217"/>
      <c r="F27" s="160"/>
      <c r="G27" s="160"/>
      <c r="H27" s="160"/>
      <c r="I27" s="67"/>
      <c r="J27" s="163"/>
      <c r="K27" s="163"/>
      <c r="L27" s="163"/>
      <c r="M27" s="301">
        <v>140</v>
      </c>
      <c r="N27" s="301">
        <v>135.6</v>
      </c>
      <c r="O27" s="301">
        <v>141.80000000000001</v>
      </c>
      <c r="P27" s="301">
        <v>145.9</v>
      </c>
      <c r="Q27" s="163">
        <v>148.30000000000001</v>
      </c>
      <c r="R27" s="163">
        <v>147.30000000000001</v>
      </c>
      <c r="S27" s="163">
        <v>149.69999999999999</v>
      </c>
      <c r="T27" s="163">
        <v>147.9</v>
      </c>
      <c r="U27" s="163">
        <v>161.6</v>
      </c>
      <c r="V27" s="163">
        <v>154.4</v>
      </c>
      <c r="W27" s="66">
        <v>137.6</v>
      </c>
      <c r="X27" s="66">
        <v>150.30000000000001</v>
      </c>
      <c r="Y27" s="163">
        <v>138.9</v>
      </c>
      <c r="Z27" s="160">
        <v>137.5</v>
      </c>
      <c r="AA27" s="160">
        <v>145.9</v>
      </c>
      <c r="AB27" s="160">
        <v>141.69999999999999</v>
      </c>
      <c r="AC27" s="160">
        <v>134.9</v>
      </c>
      <c r="AD27" s="351">
        <v>138.9</v>
      </c>
      <c r="AE27" s="150">
        <v>130.30000000000001</v>
      </c>
      <c r="AF27" s="150">
        <v>162.69999999999999</v>
      </c>
      <c r="AG27" s="39">
        <v>174.4</v>
      </c>
      <c r="AH27" s="39">
        <v>164.4</v>
      </c>
      <c r="AI27" s="39">
        <v>154.80000000000001</v>
      </c>
      <c r="AJ27" s="39">
        <v>147.5</v>
      </c>
      <c r="AK27" s="403">
        <v>154.69999999999999</v>
      </c>
      <c r="AL27" s="403">
        <v>149.80000000000001</v>
      </c>
      <c r="AM27" s="403">
        <v>146.69999999999999</v>
      </c>
      <c r="AN27" s="403">
        <v>153.5</v>
      </c>
      <c r="AO27" s="403">
        <v>148.30000000000001</v>
      </c>
      <c r="AP27" s="403">
        <v>143</v>
      </c>
      <c r="AQ27" s="403">
        <v>141.69999999999999</v>
      </c>
      <c r="AR27" s="403">
        <v>156.9</v>
      </c>
      <c r="AS27" s="403"/>
      <c r="AT27" s="475"/>
      <c r="AU27" s="13"/>
    </row>
    <row r="28" spans="1:47" s="229" customFormat="1" ht="30">
      <c r="A28" s="326">
        <v>8</v>
      </c>
      <c r="B28" s="316"/>
      <c r="C28" s="287" t="s">
        <v>36</v>
      </c>
      <c r="D28" s="288" t="s">
        <v>29</v>
      </c>
      <c r="E28" s="289" t="s">
        <v>37</v>
      </c>
      <c r="F28" s="217" t="s">
        <v>288</v>
      </c>
      <c r="G28" s="289"/>
      <c r="H28" s="289"/>
      <c r="I28" s="82"/>
      <c r="J28" s="289"/>
      <c r="K28" s="289"/>
      <c r="L28" s="289"/>
      <c r="M28" s="290">
        <v>132</v>
      </c>
      <c r="N28" s="289">
        <v>125.4</v>
      </c>
      <c r="O28" s="289">
        <v>127.2</v>
      </c>
      <c r="P28" s="290">
        <v>134.69999999999999</v>
      </c>
      <c r="Q28" s="291">
        <v>134.19999999999999</v>
      </c>
      <c r="R28" s="290">
        <v>128</v>
      </c>
      <c r="S28" s="290">
        <v>137.80000000000001</v>
      </c>
      <c r="T28" s="290">
        <v>131.80000000000001</v>
      </c>
      <c r="U28" s="290">
        <v>141.69999999999999</v>
      </c>
      <c r="V28" s="290">
        <v>144.80000000000001</v>
      </c>
      <c r="W28" s="290">
        <v>137.1</v>
      </c>
      <c r="X28" s="290">
        <v>158</v>
      </c>
      <c r="Y28" s="351">
        <v>144.6</v>
      </c>
      <c r="Z28" s="350">
        <v>149.6</v>
      </c>
      <c r="AA28" s="350">
        <v>143.9</v>
      </c>
      <c r="AB28" s="350">
        <v>141.1</v>
      </c>
      <c r="AC28" s="350">
        <v>139.9</v>
      </c>
      <c r="AD28" s="397">
        <v>138.6</v>
      </c>
      <c r="AE28" s="398">
        <v>138.80000000000001</v>
      </c>
      <c r="AF28" s="398">
        <v>139.4</v>
      </c>
      <c r="AG28" s="398">
        <v>153.4</v>
      </c>
      <c r="AH28" s="398">
        <v>158.80000000000001</v>
      </c>
      <c r="AI28" s="398">
        <v>147.30000000000001</v>
      </c>
      <c r="AJ28" s="398">
        <v>164.7</v>
      </c>
      <c r="AK28" s="398">
        <v>151.19999999999999</v>
      </c>
      <c r="AL28" s="398">
        <v>157.4</v>
      </c>
      <c r="AM28" s="398">
        <v>155.9</v>
      </c>
      <c r="AN28" s="398">
        <v>153.19999999999999</v>
      </c>
      <c r="AO28" s="398">
        <v>158.6</v>
      </c>
      <c r="AP28" s="398">
        <v>151.30000000000001</v>
      </c>
      <c r="AQ28" s="398">
        <v>155.5</v>
      </c>
      <c r="AR28" s="398">
        <v>150.30000000000001</v>
      </c>
      <c r="AS28" s="398"/>
      <c r="AT28" s="278" t="s">
        <v>38</v>
      </c>
      <c r="AU28" s="13"/>
    </row>
    <row r="29" spans="1:47">
      <c r="A29" s="327"/>
      <c r="B29" s="1"/>
      <c r="C29" s="9"/>
      <c r="D29" s="4"/>
      <c r="E29" s="4"/>
      <c r="F29" s="84"/>
      <c r="G29" s="41"/>
      <c r="H29" s="41"/>
      <c r="I29" s="41"/>
      <c r="J29" s="41"/>
      <c r="K29" s="115"/>
      <c r="L29" s="41"/>
      <c r="M29" s="131"/>
      <c r="N29" s="131"/>
      <c r="O29" s="39"/>
      <c r="P29" s="39"/>
      <c r="Q29" s="39"/>
      <c r="R29" s="39"/>
      <c r="S29" s="39"/>
      <c r="T29" s="39"/>
      <c r="U29" s="38"/>
      <c r="V29" s="38"/>
      <c r="W29" s="122"/>
      <c r="X29" s="122"/>
      <c r="Y29" s="38"/>
      <c r="Z29" s="38"/>
      <c r="AA29" s="38"/>
      <c r="AB29" s="38"/>
      <c r="AC29" s="38"/>
      <c r="AD29" s="38"/>
      <c r="AE29" s="38"/>
      <c r="AF29" s="38"/>
      <c r="AG29" s="39"/>
      <c r="AH29" s="39"/>
      <c r="AI29" s="39"/>
      <c r="AJ29" s="39"/>
      <c r="AK29" s="39"/>
      <c r="AL29" s="38"/>
      <c r="AM29" s="38"/>
      <c r="AN29" s="38"/>
      <c r="AO29" s="38"/>
      <c r="AP29" s="38"/>
      <c r="AQ29" s="38"/>
      <c r="AR29" s="38"/>
      <c r="AS29" s="38"/>
      <c r="AT29" s="273"/>
      <c r="AU29" s="13"/>
    </row>
    <row r="30" spans="1:47" ht="21">
      <c r="A30" s="328" t="s">
        <v>39</v>
      </c>
      <c r="B30" s="317"/>
      <c r="C30" s="494" t="s">
        <v>40</v>
      </c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15"/>
      <c r="Q30" s="33"/>
      <c r="R30" s="43"/>
      <c r="S30" s="50"/>
      <c r="T30" s="60"/>
      <c r="U30" s="76"/>
      <c r="V30" s="81"/>
      <c r="W30" s="88"/>
      <c r="X30" s="95"/>
      <c r="Y30" s="116"/>
      <c r="Z30" s="231"/>
      <c r="AA30" s="241"/>
      <c r="AB30" s="260"/>
      <c r="AC30" s="266"/>
      <c r="AD30" s="307"/>
      <c r="AE30" s="346"/>
      <c r="AF30" s="360"/>
      <c r="AG30" s="368"/>
      <c r="AH30" s="375"/>
      <c r="AI30" s="384"/>
      <c r="AJ30" s="400"/>
      <c r="AK30" s="405"/>
      <c r="AL30" s="409"/>
      <c r="AM30" s="412"/>
      <c r="AN30" s="426"/>
      <c r="AO30" s="429"/>
      <c r="AP30" s="441"/>
      <c r="AQ30" s="447"/>
      <c r="AR30" s="456"/>
      <c r="AS30" s="462"/>
      <c r="AT30" s="273"/>
      <c r="AU30" s="13"/>
    </row>
    <row r="31" spans="1:47" ht="21">
      <c r="A31" s="328"/>
      <c r="B31" s="317"/>
      <c r="C31" s="16"/>
      <c r="D31" s="17"/>
      <c r="E31" s="17"/>
      <c r="F31" s="17"/>
      <c r="G31" s="17"/>
      <c r="H31" s="17"/>
      <c r="I31" s="216"/>
      <c r="J31" s="220"/>
      <c r="K31" s="220"/>
      <c r="L31" s="220"/>
      <c r="M31" s="216">
        <v>44287</v>
      </c>
      <c r="N31" s="216">
        <v>44317</v>
      </c>
      <c r="O31" s="216">
        <v>44348</v>
      </c>
      <c r="P31" s="216">
        <v>44378</v>
      </c>
      <c r="Q31" s="216">
        <v>44409</v>
      </c>
      <c r="R31" s="40">
        <v>44440</v>
      </c>
      <c r="S31" s="40">
        <v>44470</v>
      </c>
      <c r="T31" s="40">
        <v>44501</v>
      </c>
      <c r="U31" s="40">
        <v>44531</v>
      </c>
      <c r="V31" s="216">
        <v>44562</v>
      </c>
      <c r="W31" s="216">
        <v>44593</v>
      </c>
      <c r="X31" s="216">
        <v>44621</v>
      </c>
      <c r="Y31" s="216">
        <v>44652</v>
      </c>
      <c r="Z31" s="216">
        <v>44682</v>
      </c>
      <c r="AA31" s="216">
        <v>44734</v>
      </c>
      <c r="AB31" s="216">
        <v>44743</v>
      </c>
      <c r="AC31" s="216">
        <v>44774</v>
      </c>
      <c r="AD31" s="216">
        <v>44805</v>
      </c>
      <c r="AE31" s="216">
        <v>44835</v>
      </c>
      <c r="AF31" s="216">
        <v>44866</v>
      </c>
      <c r="AG31" s="216">
        <v>44896</v>
      </c>
      <c r="AH31" s="216">
        <v>44927</v>
      </c>
      <c r="AI31" s="216">
        <v>44958</v>
      </c>
      <c r="AJ31" s="216">
        <v>45008</v>
      </c>
      <c r="AK31" s="216">
        <v>45039</v>
      </c>
      <c r="AL31" s="216">
        <v>45069</v>
      </c>
      <c r="AM31" s="216">
        <v>45100</v>
      </c>
      <c r="AN31" s="216">
        <v>45130</v>
      </c>
      <c r="AO31" s="216">
        <v>45161</v>
      </c>
      <c r="AP31" s="216">
        <v>45170</v>
      </c>
      <c r="AQ31" s="216">
        <v>45200</v>
      </c>
      <c r="AR31" s="216">
        <v>45231</v>
      </c>
      <c r="AS31" s="216">
        <v>45261</v>
      </c>
      <c r="AT31" s="273"/>
      <c r="AU31" s="13"/>
    </row>
    <row r="32" spans="1:47" ht="15.75">
      <c r="A32" s="329">
        <v>9</v>
      </c>
      <c r="B32" s="37"/>
      <c r="C32" s="5" t="s">
        <v>41</v>
      </c>
      <c r="D32" s="6" t="s">
        <v>29</v>
      </c>
      <c r="E32" s="4" t="s">
        <v>42</v>
      </c>
      <c r="F32" s="160" t="s">
        <v>287</v>
      </c>
      <c r="G32" s="150"/>
      <c r="H32" s="150"/>
      <c r="I32" s="65"/>
      <c r="J32" s="65"/>
      <c r="K32" s="65"/>
      <c r="L32" s="65"/>
      <c r="M32" s="164">
        <v>157.80000000000001</v>
      </c>
      <c r="N32" s="164">
        <v>160.4</v>
      </c>
      <c r="O32" s="164">
        <v>161.30000000000001</v>
      </c>
      <c r="P32" s="164">
        <v>162.5</v>
      </c>
      <c r="Q32" s="20">
        <v>162.9</v>
      </c>
      <c r="R32" s="65">
        <v>163.19999999999999</v>
      </c>
      <c r="S32" s="65">
        <v>165.5</v>
      </c>
      <c r="T32" s="65">
        <v>166.7</v>
      </c>
      <c r="U32" s="233">
        <v>166.2</v>
      </c>
      <c r="V32" s="233">
        <v>165.7</v>
      </c>
      <c r="W32" s="233">
        <v>166.1</v>
      </c>
      <c r="X32" s="233">
        <v>167.7</v>
      </c>
      <c r="Y32" s="233">
        <v>170.1</v>
      </c>
      <c r="Z32" s="233">
        <v>171.7</v>
      </c>
      <c r="AA32" s="233">
        <v>172.6</v>
      </c>
      <c r="AB32" s="233">
        <v>173.4</v>
      </c>
      <c r="AC32" s="67">
        <v>174.3</v>
      </c>
      <c r="AD32" s="129">
        <v>175.3</v>
      </c>
      <c r="AE32" s="270">
        <v>176.7</v>
      </c>
      <c r="AF32" s="67">
        <v>176.5</v>
      </c>
      <c r="AG32" s="54">
        <v>175.7</v>
      </c>
      <c r="AH32" s="67">
        <v>176.5</v>
      </c>
      <c r="AI32" s="67">
        <v>176.8</v>
      </c>
      <c r="AJ32" s="67">
        <v>177.2</v>
      </c>
      <c r="AK32" s="67">
        <v>178.1</v>
      </c>
      <c r="AL32" s="66">
        <v>179.1</v>
      </c>
      <c r="AM32" s="66">
        <v>181</v>
      </c>
      <c r="AN32" s="66">
        <v>186.3</v>
      </c>
      <c r="AO32" s="66">
        <v>186.2</v>
      </c>
      <c r="AP32" s="66">
        <v>184.1</v>
      </c>
      <c r="AQ32" s="66">
        <v>185.3</v>
      </c>
      <c r="AR32" s="66">
        <v>186.3</v>
      </c>
      <c r="AS32" s="66">
        <v>185.7</v>
      </c>
      <c r="AT32" s="496" t="s">
        <v>289</v>
      </c>
      <c r="AU32" s="13"/>
    </row>
    <row r="33" spans="1:47">
      <c r="A33" s="327"/>
      <c r="B33" s="1"/>
      <c r="C33" s="78" t="s">
        <v>113</v>
      </c>
      <c r="D33" s="41"/>
      <c r="E33" s="41"/>
      <c r="F33" s="160" t="s">
        <v>287</v>
      </c>
      <c r="G33" s="150"/>
      <c r="H33" s="150"/>
      <c r="I33" s="67"/>
      <c r="J33" s="67"/>
      <c r="K33" s="67"/>
      <c r="L33" s="66"/>
      <c r="M33" s="165">
        <v>156.4</v>
      </c>
      <c r="N33" s="165">
        <v>159.4</v>
      </c>
      <c r="O33" s="165">
        <v>161.30000000000001</v>
      </c>
      <c r="P33" s="165">
        <v>162.9</v>
      </c>
      <c r="Q33" s="39">
        <v>162.69999999999999</v>
      </c>
      <c r="R33" s="67">
        <v>162.69999999999999</v>
      </c>
      <c r="S33" s="66">
        <v>166.9</v>
      </c>
      <c r="T33" s="67">
        <v>169.1</v>
      </c>
      <c r="U33" s="233">
        <v>167.1</v>
      </c>
      <c r="V33" s="233">
        <v>164.9</v>
      </c>
      <c r="W33" s="233">
        <v>164.6</v>
      </c>
      <c r="X33" s="233">
        <v>166.9</v>
      </c>
      <c r="Y33" s="233">
        <v>169.4</v>
      </c>
      <c r="Z33" s="233">
        <v>172.1</v>
      </c>
      <c r="AA33" s="233">
        <v>173.8</v>
      </c>
      <c r="AB33" s="233">
        <v>173.8</v>
      </c>
      <c r="AC33" s="67">
        <v>175.1</v>
      </c>
      <c r="AD33" s="129">
        <v>176.7</v>
      </c>
      <c r="AE33" s="270">
        <v>178.6</v>
      </c>
      <c r="AF33" s="66">
        <v>177</v>
      </c>
      <c r="AG33" s="54">
        <v>174.1</v>
      </c>
      <c r="AH33" s="67">
        <v>174.8</v>
      </c>
      <c r="AI33" s="67">
        <v>174.4</v>
      </c>
      <c r="AJ33" s="67">
        <v>174.9</v>
      </c>
      <c r="AK33" s="67">
        <v>175.9</v>
      </c>
      <c r="AL33" s="67">
        <v>177.2</v>
      </c>
      <c r="AM33" s="67">
        <v>181.7</v>
      </c>
      <c r="AN33" s="67">
        <v>193.8</v>
      </c>
      <c r="AO33" s="67">
        <v>192.5</v>
      </c>
      <c r="AP33" s="67">
        <v>188.4</v>
      </c>
      <c r="AQ33" s="67">
        <v>190.4</v>
      </c>
      <c r="AR33" s="67">
        <v>192.4</v>
      </c>
      <c r="AS33" s="67">
        <v>190.7</v>
      </c>
      <c r="AT33" s="496"/>
      <c r="AU33" s="13"/>
    </row>
    <row r="34" spans="1:47" ht="15.75" customHeight="1">
      <c r="A34" s="329">
        <v>10</v>
      </c>
      <c r="B34" s="37"/>
      <c r="C34" s="62" t="s">
        <v>43</v>
      </c>
      <c r="D34" s="41"/>
      <c r="E34" s="150"/>
      <c r="F34" s="150" t="s">
        <v>291</v>
      </c>
      <c r="G34" s="150"/>
      <c r="H34" s="150"/>
      <c r="I34" s="39"/>
      <c r="J34" s="39"/>
      <c r="K34" s="150"/>
      <c r="L34" s="150"/>
      <c r="M34" s="39"/>
      <c r="N34" s="39"/>
      <c r="O34" s="51"/>
      <c r="P34" s="51"/>
      <c r="Q34" s="39"/>
      <c r="R34" s="39"/>
      <c r="S34" s="39"/>
      <c r="T34" s="39"/>
      <c r="U34" s="39"/>
      <c r="V34" s="39"/>
      <c r="W34" s="39"/>
      <c r="X34" s="67"/>
      <c r="Y34" s="67"/>
      <c r="Z34" s="233"/>
      <c r="AA34" s="233"/>
      <c r="AB34" s="233"/>
      <c r="AC34" s="233"/>
      <c r="AD34" s="67"/>
      <c r="AE34" s="67"/>
      <c r="AF34" s="129"/>
      <c r="AG34" s="129"/>
      <c r="AH34" s="67"/>
      <c r="AI34" s="67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335"/>
      <c r="AU34" s="13"/>
    </row>
    <row r="35" spans="1:47" ht="15.75">
      <c r="A35" s="329"/>
      <c r="B35" s="37"/>
      <c r="C35" s="21" t="s">
        <v>44</v>
      </c>
      <c r="D35" s="58" t="s">
        <v>29</v>
      </c>
      <c r="E35" s="150" t="s">
        <v>45</v>
      </c>
      <c r="F35" s="150"/>
      <c r="G35" s="150"/>
      <c r="H35" s="150"/>
      <c r="I35" s="20"/>
      <c r="J35" s="20"/>
      <c r="K35" s="20"/>
      <c r="L35" s="20"/>
      <c r="M35" s="20">
        <v>1041</v>
      </c>
      <c r="N35" s="20">
        <v>1049</v>
      </c>
      <c r="O35" s="51">
        <v>1057</v>
      </c>
      <c r="P35" s="51">
        <v>1061</v>
      </c>
      <c r="Q35" s="20">
        <v>1066</v>
      </c>
      <c r="R35" s="20">
        <v>1067</v>
      </c>
      <c r="S35" s="20">
        <v>1081</v>
      </c>
      <c r="T35" s="20">
        <v>1092</v>
      </c>
      <c r="U35" s="20">
        <v>1097</v>
      </c>
      <c r="V35" s="20">
        <v>1095</v>
      </c>
      <c r="W35" s="20">
        <v>1095</v>
      </c>
      <c r="X35" s="20">
        <v>1098</v>
      </c>
      <c r="Y35" s="65">
        <v>1108</v>
      </c>
      <c r="Z35" s="65">
        <v>1119</v>
      </c>
      <c r="AA35" s="65">
        <v>1125</v>
      </c>
      <c r="AB35" s="65">
        <v>1131</v>
      </c>
      <c r="AC35" s="238">
        <v>1140</v>
      </c>
      <c r="AD35" s="65">
        <v>1149</v>
      </c>
      <c r="AE35" s="65">
        <v>1159</v>
      </c>
      <c r="AF35" s="65">
        <v>1167</v>
      </c>
      <c r="AG35" s="53">
        <v>1167</v>
      </c>
      <c r="AH35" s="65">
        <v>1170</v>
      </c>
      <c r="AI35" s="65">
        <v>1171</v>
      </c>
      <c r="AJ35" s="65">
        <v>1175</v>
      </c>
      <c r="AK35" s="65">
        <v>1180</v>
      </c>
      <c r="AL35" s="65">
        <v>1186</v>
      </c>
      <c r="AM35" s="65">
        <v>1196</v>
      </c>
      <c r="AN35" s="65">
        <v>1215</v>
      </c>
      <c r="AO35" s="65">
        <v>1224</v>
      </c>
      <c r="AP35" s="65">
        <v>1226</v>
      </c>
      <c r="AQ35" s="65">
        <v>1241</v>
      </c>
      <c r="AR35" s="65">
        <v>1253</v>
      </c>
      <c r="AS35" s="431"/>
      <c r="AT35" s="503" t="s">
        <v>290</v>
      </c>
      <c r="AU35" s="13"/>
    </row>
    <row r="36" spans="1:47" ht="15.75">
      <c r="A36" s="327"/>
      <c r="B36" s="1"/>
      <c r="C36" s="21" t="s">
        <v>46</v>
      </c>
      <c r="D36" s="58" t="s">
        <v>29</v>
      </c>
      <c r="E36" s="150" t="s">
        <v>45</v>
      </c>
      <c r="F36" s="150"/>
      <c r="G36" s="150"/>
      <c r="H36" s="150"/>
      <c r="I36" s="20"/>
      <c r="J36" s="20"/>
      <c r="K36" s="20"/>
      <c r="L36" s="20"/>
      <c r="M36" s="20">
        <v>1049</v>
      </c>
      <c r="N36" s="20">
        <v>1057</v>
      </c>
      <c r="O36" s="51">
        <v>1065</v>
      </c>
      <c r="P36" s="51">
        <v>1070</v>
      </c>
      <c r="Q36" s="20">
        <v>1074</v>
      </c>
      <c r="R36" s="20">
        <v>1076</v>
      </c>
      <c r="S36" s="20">
        <v>1090</v>
      </c>
      <c r="T36" s="20">
        <v>1101</v>
      </c>
      <c r="U36" s="20">
        <v>1106</v>
      </c>
      <c r="V36" s="20">
        <v>1105</v>
      </c>
      <c r="W36" s="20">
        <v>1106</v>
      </c>
      <c r="X36" s="20">
        <v>1109</v>
      </c>
      <c r="Y36" s="65">
        <v>1119</v>
      </c>
      <c r="Z36" s="65">
        <v>1131</v>
      </c>
      <c r="AA36" s="65">
        <v>1137</v>
      </c>
      <c r="AB36" s="238">
        <v>1143</v>
      </c>
      <c r="AC36" s="238">
        <v>1152</v>
      </c>
      <c r="AD36" s="65">
        <v>1161</v>
      </c>
      <c r="AE36" s="65">
        <v>1170</v>
      </c>
      <c r="AF36" s="65">
        <v>1178</v>
      </c>
      <c r="AG36" s="53">
        <v>1179</v>
      </c>
      <c r="AH36" s="65">
        <v>1181</v>
      </c>
      <c r="AI36" s="65">
        <v>1182</v>
      </c>
      <c r="AJ36" s="65">
        <v>1186</v>
      </c>
      <c r="AK36" s="65">
        <v>1192</v>
      </c>
      <c r="AL36" s="65">
        <v>1197</v>
      </c>
      <c r="AM36" s="65">
        <v>1207</v>
      </c>
      <c r="AN36" s="65">
        <v>1226</v>
      </c>
      <c r="AO36" s="65">
        <v>1234</v>
      </c>
      <c r="AP36" s="65">
        <v>1237</v>
      </c>
      <c r="AQ36" s="65">
        <v>1251</v>
      </c>
      <c r="AR36" s="65">
        <v>1262</v>
      </c>
      <c r="AS36" s="432"/>
      <c r="AT36" s="504"/>
      <c r="AU36" s="13"/>
    </row>
    <row r="37" spans="1:47" ht="45">
      <c r="A37" s="329">
        <v>11</v>
      </c>
      <c r="B37" s="37"/>
      <c r="C37" s="62" t="s">
        <v>47</v>
      </c>
      <c r="D37" s="58" t="s">
        <v>29</v>
      </c>
      <c r="E37" s="150" t="s">
        <v>37</v>
      </c>
      <c r="F37" s="150" t="s">
        <v>288</v>
      </c>
      <c r="G37" s="150"/>
      <c r="H37" s="150"/>
      <c r="I37" s="92"/>
      <c r="J37" s="92"/>
      <c r="K37" s="92"/>
      <c r="L37" s="166"/>
      <c r="M37" s="51" t="s">
        <v>110</v>
      </c>
      <c r="N37" s="51" t="s">
        <v>125</v>
      </c>
      <c r="O37" s="51" t="s">
        <v>162</v>
      </c>
      <c r="P37" s="51" t="s">
        <v>171</v>
      </c>
      <c r="Q37" s="167" t="s">
        <v>171</v>
      </c>
      <c r="R37" s="51" t="s">
        <v>171</v>
      </c>
      <c r="S37" s="51" t="s">
        <v>180</v>
      </c>
      <c r="T37" s="208" t="s">
        <v>182</v>
      </c>
      <c r="U37" s="51" t="s">
        <v>180</v>
      </c>
      <c r="V37" s="51" t="s">
        <v>180</v>
      </c>
      <c r="W37" s="51" t="s">
        <v>180</v>
      </c>
      <c r="X37" s="51" t="s">
        <v>182</v>
      </c>
      <c r="Y37" s="51" t="s">
        <v>196</v>
      </c>
      <c r="Z37" s="51" t="s">
        <v>201</v>
      </c>
      <c r="AA37" s="51" t="s">
        <v>201</v>
      </c>
      <c r="AB37" s="302" t="s">
        <v>208</v>
      </c>
      <c r="AC37" s="302" t="s">
        <v>208</v>
      </c>
      <c r="AD37" s="302" t="s">
        <v>215</v>
      </c>
      <c r="AE37" s="302" t="s">
        <v>219</v>
      </c>
      <c r="AF37" s="302" t="s">
        <v>219</v>
      </c>
      <c r="AG37" s="51" t="s">
        <v>227</v>
      </c>
      <c r="AH37" s="302" t="s">
        <v>219</v>
      </c>
      <c r="AI37" s="302" t="s">
        <v>219</v>
      </c>
      <c r="AJ37" s="302" t="s">
        <v>219</v>
      </c>
      <c r="AK37" s="302" t="s">
        <v>254</v>
      </c>
      <c r="AL37" s="302" t="s">
        <v>260</v>
      </c>
      <c r="AM37" s="302" t="s">
        <v>264</v>
      </c>
      <c r="AN37" s="302" t="s">
        <v>270</v>
      </c>
      <c r="AO37" s="302" t="s">
        <v>273</v>
      </c>
      <c r="AP37" s="302" t="s">
        <v>277</v>
      </c>
      <c r="AQ37" s="302" t="s">
        <v>277</v>
      </c>
      <c r="AR37" s="433" t="s">
        <v>273</v>
      </c>
      <c r="AS37" s="433"/>
      <c r="AT37" s="463" t="s">
        <v>292</v>
      </c>
      <c r="AU37" s="13"/>
    </row>
    <row r="38" spans="1:47" ht="15.75" customHeight="1">
      <c r="A38" s="329">
        <v>12</v>
      </c>
      <c r="B38" s="37"/>
      <c r="C38" s="62" t="s">
        <v>48</v>
      </c>
      <c r="D38" s="58" t="s">
        <v>29</v>
      </c>
      <c r="E38" s="150" t="s">
        <v>49</v>
      </c>
      <c r="F38" s="150" t="s">
        <v>293</v>
      </c>
      <c r="G38" s="150"/>
      <c r="H38" s="150"/>
      <c r="I38" s="65"/>
      <c r="J38" s="65"/>
      <c r="K38" s="36"/>
      <c r="L38" s="65"/>
      <c r="M38" s="168">
        <v>132</v>
      </c>
      <c r="N38" s="53">
        <v>132.9</v>
      </c>
      <c r="O38" s="169">
        <v>133.69999999999999</v>
      </c>
      <c r="P38" s="169">
        <v>135</v>
      </c>
      <c r="Q38" s="53">
        <v>136.19999999999999</v>
      </c>
      <c r="R38" s="203">
        <v>137.4</v>
      </c>
      <c r="S38" s="53">
        <v>140.69999999999999</v>
      </c>
      <c r="T38" s="203">
        <v>143.69999999999999</v>
      </c>
      <c r="U38" s="203">
        <v>143.30000000000001</v>
      </c>
      <c r="V38" s="203">
        <v>143.80000000000001</v>
      </c>
      <c r="W38" s="53">
        <v>145.30000000000001</v>
      </c>
      <c r="X38" s="53">
        <v>148.9</v>
      </c>
      <c r="Y38" s="65">
        <v>152.30000000000001</v>
      </c>
      <c r="Z38" s="239">
        <v>155</v>
      </c>
      <c r="AA38" s="239">
        <v>155.4</v>
      </c>
      <c r="AB38" s="239">
        <v>154</v>
      </c>
      <c r="AC38" s="239">
        <v>153.19999999999999</v>
      </c>
      <c r="AD38" s="364">
        <v>151.9</v>
      </c>
      <c r="AE38" s="364">
        <v>152.9</v>
      </c>
      <c r="AF38" s="364">
        <v>152.5</v>
      </c>
      <c r="AG38" s="364">
        <v>150.5</v>
      </c>
      <c r="AH38" s="364">
        <v>150.69999999999999</v>
      </c>
      <c r="AI38" s="364">
        <v>150.9</v>
      </c>
      <c r="AJ38" s="364">
        <v>151</v>
      </c>
      <c r="AK38" s="364">
        <v>151.1</v>
      </c>
      <c r="AL38" s="364">
        <v>149.4</v>
      </c>
      <c r="AM38" s="364">
        <v>148.9</v>
      </c>
      <c r="AN38" s="364">
        <v>152.1</v>
      </c>
      <c r="AO38" s="364">
        <v>152.5</v>
      </c>
      <c r="AP38" s="364">
        <v>151.80000000000001</v>
      </c>
      <c r="AQ38" s="364">
        <v>152.5</v>
      </c>
      <c r="AR38" s="364">
        <v>152.9</v>
      </c>
      <c r="AS38" s="364">
        <v>151.6</v>
      </c>
      <c r="AT38" s="497" t="s">
        <v>122</v>
      </c>
      <c r="AU38" s="13"/>
    </row>
    <row r="39" spans="1:47" ht="15.75">
      <c r="A39" s="329"/>
      <c r="B39" s="37"/>
      <c r="C39" s="63" t="s">
        <v>50</v>
      </c>
      <c r="D39" s="52"/>
      <c r="E39" s="52"/>
      <c r="F39" s="52"/>
      <c r="G39" s="150"/>
      <c r="H39" s="150"/>
      <c r="I39" s="67"/>
      <c r="J39" s="67"/>
      <c r="K39" s="150"/>
      <c r="L39" s="67"/>
      <c r="M39" s="165">
        <v>151.5</v>
      </c>
      <c r="N39" s="54">
        <v>150.19999999999999</v>
      </c>
      <c r="O39" s="55">
        <v>153</v>
      </c>
      <c r="P39" s="54">
        <v>154.30000000000001</v>
      </c>
      <c r="Q39" s="54">
        <v>155.4</v>
      </c>
      <c r="R39" s="54">
        <v>157.69999999999999</v>
      </c>
      <c r="S39" s="55">
        <v>163</v>
      </c>
      <c r="T39" s="55">
        <v>168.4</v>
      </c>
      <c r="U39" s="55">
        <v>168.4</v>
      </c>
      <c r="V39" s="221">
        <v>167.5</v>
      </c>
      <c r="W39" s="54">
        <v>167.5</v>
      </c>
      <c r="X39" s="67">
        <v>170.9</v>
      </c>
      <c r="Y39" s="67">
        <v>174.5</v>
      </c>
      <c r="Z39" s="67">
        <v>178.5</v>
      </c>
      <c r="AA39" s="67">
        <v>181.5</v>
      </c>
      <c r="AB39" s="67">
        <v>177.1</v>
      </c>
      <c r="AC39" s="67">
        <v>178.3</v>
      </c>
      <c r="AD39" s="365">
        <v>175.9</v>
      </c>
      <c r="AE39" s="372">
        <v>181.2</v>
      </c>
      <c r="AF39" s="372">
        <v>178.4</v>
      </c>
      <c r="AG39" s="372">
        <v>172.9</v>
      </c>
      <c r="AH39" s="372">
        <v>174.3</v>
      </c>
      <c r="AI39" s="372">
        <v>173.6</v>
      </c>
      <c r="AJ39" s="372">
        <v>175.2</v>
      </c>
      <c r="AK39" s="372">
        <v>177.8</v>
      </c>
      <c r="AL39" s="372">
        <v>175.1</v>
      </c>
      <c r="AM39" s="372">
        <v>176.1</v>
      </c>
      <c r="AN39" s="372">
        <v>191.7</v>
      </c>
      <c r="AO39" s="372">
        <v>190.3</v>
      </c>
      <c r="AP39" s="372">
        <v>183.6</v>
      </c>
      <c r="AQ39" s="372">
        <v>185.3</v>
      </c>
      <c r="AR39" s="372">
        <v>186.9</v>
      </c>
      <c r="AS39" s="372">
        <v>182.9</v>
      </c>
      <c r="AT39" s="498"/>
      <c r="AU39" s="13"/>
    </row>
    <row r="40" spans="1:47" ht="15.75">
      <c r="A40" s="329"/>
      <c r="B40" s="37"/>
      <c r="C40" s="90" t="s">
        <v>158</v>
      </c>
      <c r="D40" s="52"/>
      <c r="E40" s="52"/>
      <c r="F40" s="52"/>
      <c r="G40" s="150"/>
      <c r="H40" s="150"/>
      <c r="I40" s="66"/>
      <c r="J40" s="66"/>
      <c r="K40" s="150"/>
      <c r="L40" s="67"/>
      <c r="M40" s="170">
        <v>161.6</v>
      </c>
      <c r="N40" s="54">
        <v>159.6</v>
      </c>
      <c r="O40" s="54">
        <v>160.5</v>
      </c>
      <c r="P40" s="54">
        <v>161.5</v>
      </c>
      <c r="Q40" s="54">
        <v>161.69999999999999</v>
      </c>
      <c r="R40" s="54">
        <v>164.1</v>
      </c>
      <c r="S40" s="55">
        <v>171.6</v>
      </c>
      <c r="T40" s="55">
        <v>178.3</v>
      </c>
      <c r="U40" s="55">
        <v>176.7</v>
      </c>
      <c r="V40" s="55">
        <v>172</v>
      </c>
      <c r="W40" s="55">
        <v>170.4</v>
      </c>
      <c r="X40" s="55">
        <v>169.6</v>
      </c>
      <c r="Y40" s="67">
        <v>175.3</v>
      </c>
      <c r="Z40" s="67">
        <v>178.4</v>
      </c>
      <c r="AA40" s="67">
        <v>182.5</v>
      </c>
      <c r="AB40" s="67">
        <v>178.9</v>
      </c>
      <c r="AC40" s="66">
        <v>182</v>
      </c>
      <c r="AD40" s="365">
        <v>182.2</v>
      </c>
      <c r="AE40" s="372">
        <v>186.1</v>
      </c>
      <c r="AF40" s="372">
        <v>181</v>
      </c>
      <c r="AG40" s="372">
        <v>174.9</v>
      </c>
      <c r="AH40" s="372">
        <v>176.6</v>
      </c>
      <c r="AI40" s="372">
        <v>176.9</v>
      </c>
      <c r="AJ40" s="372">
        <v>178.8</v>
      </c>
      <c r="AK40" s="372">
        <v>182.1</v>
      </c>
      <c r="AL40" s="372">
        <v>181.3</v>
      </c>
      <c r="AM40" s="372">
        <v>184.9</v>
      </c>
      <c r="AN40" s="372">
        <v>205.9</v>
      </c>
      <c r="AO40" s="372">
        <v>202.8</v>
      </c>
      <c r="AP40" s="372">
        <v>189.1</v>
      </c>
      <c r="AQ40" s="372">
        <v>192</v>
      </c>
      <c r="AR40" s="372">
        <v>195.8</v>
      </c>
      <c r="AS40" s="372">
        <v>191.3</v>
      </c>
      <c r="AT40" s="498"/>
      <c r="AU40" s="13"/>
    </row>
    <row r="41" spans="1:47" ht="15.75">
      <c r="A41" s="327"/>
      <c r="B41" s="1"/>
      <c r="C41" s="63" t="s">
        <v>51</v>
      </c>
      <c r="D41" s="52"/>
      <c r="E41" s="52"/>
      <c r="F41" s="52"/>
      <c r="G41" s="150"/>
      <c r="H41" s="150"/>
      <c r="I41" s="66"/>
      <c r="J41" s="66"/>
      <c r="K41" s="150"/>
      <c r="L41" s="67"/>
      <c r="M41" s="170">
        <v>108.9</v>
      </c>
      <c r="N41" s="54">
        <v>109.8</v>
      </c>
      <c r="O41" s="54">
        <v>110.7</v>
      </c>
      <c r="P41" s="54">
        <v>115.2</v>
      </c>
      <c r="Q41" s="55">
        <v>117.9</v>
      </c>
      <c r="R41" s="55">
        <v>119</v>
      </c>
      <c r="S41" s="55">
        <v>126</v>
      </c>
      <c r="T41" s="55">
        <v>136</v>
      </c>
      <c r="U41" s="55">
        <v>133.80000000000001</v>
      </c>
      <c r="V41" s="55">
        <v>135.30000000000001</v>
      </c>
      <c r="W41" s="55">
        <v>138.30000000000001</v>
      </c>
      <c r="X41" s="67">
        <v>143.9</v>
      </c>
      <c r="Y41" s="66">
        <v>151.19999999999999</v>
      </c>
      <c r="Z41" s="67">
        <v>163.6</v>
      </c>
      <c r="AA41" s="67">
        <v>167.1</v>
      </c>
      <c r="AB41" s="67">
        <v>166.6</v>
      </c>
      <c r="AC41" s="67">
        <v>159.19999999999999</v>
      </c>
      <c r="AD41" s="365">
        <v>158.4</v>
      </c>
      <c r="AE41" s="372">
        <v>158</v>
      </c>
      <c r="AF41" s="372">
        <v>162.80000000000001</v>
      </c>
      <c r="AG41" s="372">
        <v>158</v>
      </c>
      <c r="AH41" s="372">
        <v>155.6</v>
      </c>
      <c r="AI41" s="372">
        <v>157.6</v>
      </c>
      <c r="AJ41" s="372">
        <v>156.4</v>
      </c>
      <c r="AK41" s="372">
        <v>152.69999999999999</v>
      </c>
      <c r="AL41" s="372">
        <v>148.6</v>
      </c>
      <c r="AM41" s="372">
        <v>146.19999999999999</v>
      </c>
      <c r="AN41" s="372">
        <v>145.4</v>
      </c>
      <c r="AO41" s="372">
        <v>149.1</v>
      </c>
      <c r="AP41" s="372">
        <v>153.1</v>
      </c>
      <c r="AQ41" s="372">
        <v>155.5</v>
      </c>
      <c r="AR41" s="372">
        <v>155.30000000000001</v>
      </c>
      <c r="AS41" s="372">
        <v>154.19999999999999</v>
      </c>
      <c r="AT41" s="498"/>
      <c r="AU41" s="13"/>
    </row>
    <row r="42" spans="1:47" ht="15.75">
      <c r="A42" s="329"/>
      <c r="B42" s="37"/>
      <c r="C42" s="63" t="s">
        <v>52</v>
      </c>
      <c r="D42" s="52"/>
      <c r="E42" s="52"/>
      <c r="F42" s="52"/>
      <c r="G42" s="150"/>
      <c r="H42" s="150"/>
      <c r="I42" s="66"/>
      <c r="J42" s="66"/>
      <c r="K42" s="124"/>
      <c r="L42" s="67"/>
      <c r="M42" s="170">
        <v>129.9</v>
      </c>
      <c r="N42" s="54">
        <v>131.5</v>
      </c>
      <c r="O42" s="54">
        <v>131.6</v>
      </c>
      <c r="P42" s="55">
        <v>132.30000000000001</v>
      </c>
      <c r="Q42" s="55">
        <v>133.19999999999999</v>
      </c>
      <c r="R42" s="55">
        <v>134</v>
      </c>
      <c r="S42" s="54">
        <v>135.9</v>
      </c>
      <c r="T42" s="55">
        <v>136.6</v>
      </c>
      <c r="U42" s="55">
        <v>136.5</v>
      </c>
      <c r="V42" s="55">
        <v>137.19999999999999</v>
      </c>
      <c r="W42" s="55">
        <v>138.9</v>
      </c>
      <c r="X42" s="67">
        <v>142.30000000000001</v>
      </c>
      <c r="Y42" s="66">
        <v>144.69999999999999</v>
      </c>
      <c r="Z42" s="67">
        <v>145</v>
      </c>
      <c r="AA42" s="67">
        <v>143.9</v>
      </c>
      <c r="AB42" s="67">
        <v>143.19999999999999</v>
      </c>
      <c r="AC42" s="67">
        <v>143.19999999999999</v>
      </c>
      <c r="AD42" s="365">
        <v>142.19999999999999</v>
      </c>
      <c r="AE42" s="372">
        <v>141.9</v>
      </c>
      <c r="AF42" s="382">
        <v>141.30000000000001</v>
      </c>
      <c r="AG42" s="372">
        <v>141.1</v>
      </c>
      <c r="AH42" s="372">
        <v>141.4</v>
      </c>
      <c r="AI42" s="372">
        <v>141.6</v>
      </c>
      <c r="AJ42" s="372">
        <v>141.30000000000001</v>
      </c>
      <c r="AK42" s="372">
        <v>141.4</v>
      </c>
      <c r="AL42" s="372">
        <v>140.6</v>
      </c>
      <c r="AM42" s="372">
        <v>139.9</v>
      </c>
      <c r="AN42" s="372">
        <v>139.5</v>
      </c>
      <c r="AO42" s="372">
        <v>139.9</v>
      </c>
      <c r="AP42" s="372">
        <v>140.4</v>
      </c>
      <c r="AQ42" s="372">
        <v>140.4</v>
      </c>
      <c r="AR42" s="372">
        <v>140.4</v>
      </c>
      <c r="AS42" s="372">
        <v>140.1</v>
      </c>
      <c r="AT42" s="499"/>
      <c r="AU42" s="13"/>
    </row>
    <row r="43" spans="1:47" ht="15.75">
      <c r="A43" s="329"/>
      <c r="B43" s="37"/>
      <c r="C43" s="63"/>
      <c r="D43" s="52"/>
      <c r="E43" s="52"/>
      <c r="F43" s="52"/>
      <c r="G43" s="67"/>
      <c r="H43" s="67"/>
      <c r="I43" s="36" t="s">
        <v>9</v>
      </c>
      <c r="J43" s="36" t="s">
        <v>10</v>
      </c>
      <c r="K43" s="36" t="s">
        <v>11</v>
      </c>
      <c r="L43" s="36" t="s">
        <v>12</v>
      </c>
      <c r="M43" s="36" t="s">
        <v>9</v>
      </c>
      <c r="N43" s="36" t="s">
        <v>10</v>
      </c>
      <c r="O43" s="36" t="s">
        <v>11</v>
      </c>
      <c r="P43" s="36" t="s">
        <v>12</v>
      </c>
      <c r="Q43" s="20"/>
      <c r="R43" s="20"/>
      <c r="S43" s="357" t="s">
        <v>123</v>
      </c>
      <c r="T43" s="20" t="s">
        <v>124</v>
      </c>
      <c r="U43" s="20" t="s">
        <v>235</v>
      </c>
      <c r="V43" s="20" t="s">
        <v>255</v>
      </c>
      <c r="W43" s="68"/>
      <c r="X43" s="36"/>
      <c r="Z43" s="234"/>
      <c r="AA43" s="234"/>
      <c r="AB43" s="234"/>
      <c r="AC43" s="234"/>
      <c r="AD43" s="234"/>
      <c r="AE43" s="356"/>
      <c r="AF43" s="356"/>
      <c r="AG43" s="356"/>
      <c r="AH43" s="356"/>
      <c r="AI43" s="356"/>
      <c r="AJ43" s="356"/>
      <c r="AK43" s="357" t="s">
        <v>123</v>
      </c>
      <c r="AL43" s="357" t="s">
        <v>124</v>
      </c>
      <c r="AM43" s="356"/>
      <c r="AN43" s="356"/>
      <c r="AO43" s="356"/>
      <c r="AP43" s="356"/>
      <c r="AQ43" s="356"/>
      <c r="AR43" s="356"/>
      <c r="AS43" s="356"/>
      <c r="AT43" s="276"/>
      <c r="AU43" s="13"/>
    </row>
    <row r="44" spans="1:47" s="229" customFormat="1" ht="30">
      <c r="A44" s="330">
        <v>13</v>
      </c>
      <c r="B44" s="246"/>
      <c r="C44" s="292" t="s">
        <v>53</v>
      </c>
      <c r="D44" s="247" t="s">
        <v>14</v>
      </c>
      <c r="E44" s="293" t="s">
        <v>54</v>
      </c>
      <c r="F44" s="82" t="s">
        <v>311</v>
      </c>
      <c r="G44" s="82"/>
      <c r="H44" s="82"/>
      <c r="I44" s="249">
        <v>281.39999999999998</v>
      </c>
      <c r="J44" s="249">
        <v>278.5</v>
      </c>
      <c r="K44" s="294">
        <v>284.89999999999998</v>
      </c>
      <c r="L44" s="295">
        <v>285.5</v>
      </c>
      <c r="M44" s="296">
        <v>287</v>
      </c>
      <c r="N44" s="296">
        <v>285.10000000000002</v>
      </c>
      <c r="O44" s="296">
        <v>293.8</v>
      </c>
      <c r="P44" s="296">
        <v>290.60000000000002</v>
      </c>
      <c r="Q44" s="254"/>
      <c r="R44" s="20"/>
      <c r="S44" s="303">
        <v>296.60000000000002</v>
      </c>
      <c r="T44" s="366">
        <v>298</v>
      </c>
      <c r="U44" s="366">
        <v>302</v>
      </c>
      <c r="V44" s="423">
        <v>303.89999999999998</v>
      </c>
      <c r="W44" s="254"/>
      <c r="X44" s="82"/>
      <c r="Z44" s="82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473">
        <v>311.89999999999998</v>
      </c>
      <c r="AL44" s="515">
        <v>308</v>
      </c>
      <c r="AM44" s="254"/>
      <c r="AN44" s="254"/>
      <c r="AO44" s="254"/>
      <c r="AP44" s="254"/>
      <c r="AQ44" s="254"/>
      <c r="AR44" s="254"/>
      <c r="AS44" s="254"/>
      <c r="AT44" s="281" t="s">
        <v>55</v>
      </c>
      <c r="AU44" s="13"/>
    </row>
    <row r="45" spans="1:47">
      <c r="A45" s="327"/>
      <c r="B45" s="1"/>
      <c r="C45" s="3"/>
      <c r="D45" s="2"/>
      <c r="E45" s="2"/>
      <c r="F45" s="36"/>
      <c r="G45" s="93"/>
      <c r="H45" s="93"/>
      <c r="I45" s="93"/>
      <c r="J45" s="93"/>
      <c r="K45" s="115"/>
      <c r="L45" s="93"/>
      <c r="M45" s="93"/>
      <c r="N45" s="93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273"/>
      <c r="AU45" s="13"/>
    </row>
    <row r="46" spans="1:47" ht="21">
      <c r="A46" s="328" t="s">
        <v>56</v>
      </c>
      <c r="B46" s="317"/>
      <c r="C46" s="494" t="s">
        <v>57</v>
      </c>
      <c r="D46" s="495"/>
      <c r="E46" s="495"/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15"/>
      <c r="Q46" s="33"/>
      <c r="R46" s="43"/>
      <c r="S46" s="50"/>
      <c r="T46" s="60"/>
      <c r="U46" s="76"/>
      <c r="V46" s="81"/>
      <c r="W46" s="88"/>
      <c r="X46" s="95"/>
      <c r="Y46" s="116"/>
      <c r="Z46" s="231"/>
      <c r="AA46" s="241"/>
      <c r="AB46" s="260"/>
      <c r="AC46" s="266"/>
      <c r="AD46" s="307"/>
      <c r="AE46" s="346"/>
      <c r="AF46" s="360"/>
      <c r="AG46" s="368"/>
      <c r="AH46" s="375"/>
      <c r="AI46" s="384"/>
      <c r="AJ46" s="400"/>
      <c r="AK46" s="405"/>
      <c r="AL46" s="409"/>
      <c r="AM46" s="412"/>
      <c r="AN46" s="426"/>
      <c r="AO46" s="429"/>
      <c r="AP46" s="441"/>
      <c r="AQ46" s="447"/>
      <c r="AR46" s="456"/>
      <c r="AS46" s="462"/>
      <c r="AT46" s="273"/>
      <c r="AU46" s="13"/>
    </row>
    <row r="47" spans="1:47" ht="21">
      <c r="A47" s="328"/>
      <c r="B47" s="317"/>
      <c r="C47" s="16"/>
      <c r="D47" s="17"/>
      <c r="E47" s="17"/>
      <c r="F47" s="17"/>
      <c r="G47" s="17"/>
      <c r="H47" s="17"/>
      <c r="I47" s="17"/>
      <c r="J47" s="111"/>
      <c r="K47" s="111"/>
      <c r="L47" s="111"/>
      <c r="M47" s="40">
        <v>44287</v>
      </c>
      <c r="N47" s="40">
        <v>44317</v>
      </c>
      <c r="O47" s="40">
        <v>44348</v>
      </c>
      <c r="P47" s="40">
        <v>44378</v>
      </c>
      <c r="Q47" s="40">
        <v>44409</v>
      </c>
      <c r="R47" s="40">
        <v>44440</v>
      </c>
      <c r="S47" s="40">
        <v>44470</v>
      </c>
      <c r="T47" s="40">
        <v>44501</v>
      </c>
      <c r="U47" s="40">
        <v>44531</v>
      </c>
      <c r="V47" s="40">
        <v>44562</v>
      </c>
      <c r="W47" s="40">
        <v>44593</v>
      </c>
      <c r="X47" s="216">
        <v>44621</v>
      </c>
      <c r="Y47" s="216">
        <v>44652</v>
      </c>
      <c r="Z47" s="216">
        <v>44682</v>
      </c>
      <c r="AA47" s="216">
        <v>44713</v>
      </c>
      <c r="AB47" s="216">
        <v>44743</v>
      </c>
      <c r="AC47" s="216">
        <v>44774</v>
      </c>
      <c r="AD47" s="216">
        <v>44805</v>
      </c>
      <c r="AE47" s="216">
        <v>44835</v>
      </c>
      <c r="AF47" s="216">
        <v>44866</v>
      </c>
      <c r="AG47" s="216">
        <v>44896</v>
      </c>
      <c r="AH47" s="216">
        <v>44927</v>
      </c>
      <c r="AI47" s="216">
        <v>44958</v>
      </c>
      <c r="AJ47" s="216">
        <v>45008</v>
      </c>
      <c r="AK47" s="216">
        <v>45017</v>
      </c>
      <c r="AL47" s="216">
        <v>45069</v>
      </c>
      <c r="AM47" s="216">
        <v>45078</v>
      </c>
      <c r="AN47" s="216">
        <v>45108</v>
      </c>
      <c r="AO47" s="216">
        <v>45161</v>
      </c>
      <c r="AP47" s="216">
        <v>45170</v>
      </c>
      <c r="AQ47" s="216">
        <v>45200</v>
      </c>
      <c r="AR47" s="216">
        <v>45231</v>
      </c>
      <c r="AS47" s="216">
        <v>45261</v>
      </c>
      <c r="AT47" s="273"/>
      <c r="AU47" s="13"/>
    </row>
    <row r="48" spans="1:47" ht="15.75" customHeight="1">
      <c r="A48" s="329">
        <v>14</v>
      </c>
      <c r="B48" s="37"/>
      <c r="C48" s="5" t="s">
        <v>58</v>
      </c>
      <c r="D48" s="6" t="s">
        <v>29</v>
      </c>
      <c r="E48" s="150" t="s">
        <v>37</v>
      </c>
      <c r="F48" s="71" t="s">
        <v>288</v>
      </c>
      <c r="G48" s="150"/>
      <c r="H48" s="150"/>
      <c r="I48" s="150"/>
      <c r="J48" s="20"/>
      <c r="K48" s="20"/>
      <c r="L48" s="20"/>
      <c r="M48" s="36">
        <f>M49+M50</f>
        <v>10860425</v>
      </c>
      <c r="N48" s="171">
        <v>10833588.5</v>
      </c>
      <c r="O48" s="171">
        <v>10841865.590000002</v>
      </c>
      <c r="P48" s="86">
        <v>10910415.810000001</v>
      </c>
      <c r="Q48" s="86">
        <v>10897462.939999998</v>
      </c>
      <c r="R48" s="86">
        <v>10956792.189999999</v>
      </c>
      <c r="S48" s="86">
        <v>11046293.439999998</v>
      </c>
      <c r="T48" s="86">
        <v>11162246.719999999</v>
      </c>
      <c r="U48" s="86">
        <v>11683413.27</v>
      </c>
      <c r="V48" s="171">
        <v>11582442.179999998</v>
      </c>
      <c r="W48" s="171">
        <v>11627007.649999999</v>
      </c>
      <c r="X48" s="171">
        <v>11891314.26997</v>
      </c>
      <c r="Y48" s="86">
        <v>11954640.08</v>
      </c>
      <c r="Z48" s="251">
        <v>12027305.199999999</v>
      </c>
      <c r="AA48" s="251">
        <v>12149033.879999999</v>
      </c>
      <c r="AB48" s="251">
        <v>12369224.489999998</v>
      </c>
      <c r="AC48" s="251">
        <v>12457876.720000001</v>
      </c>
      <c r="AD48" s="251">
        <v>12630050.689999999</v>
      </c>
      <c r="AE48" s="251">
        <v>12889116.709999999</v>
      </c>
      <c r="AF48" s="251">
        <v>12947734.84</v>
      </c>
      <c r="AG48" s="251">
        <v>13304393.189999999</v>
      </c>
      <c r="AH48" s="251">
        <v>13341661.83</v>
      </c>
      <c r="AI48" s="251">
        <v>13450706.109999999</v>
      </c>
      <c r="AJ48" s="251">
        <v>13675235.326220002</v>
      </c>
      <c r="AK48" s="251">
        <v>13857671.290000001</v>
      </c>
      <c r="AL48" s="251">
        <v>13675235.326220002</v>
      </c>
      <c r="AM48" s="251">
        <v>14391692.979999999</v>
      </c>
      <c r="AN48" s="251">
        <v>14803211.65</v>
      </c>
      <c r="AO48" s="251">
        <v>14920147</v>
      </c>
      <c r="AP48" s="251">
        <v>15151318.92</v>
      </c>
      <c r="AQ48" s="251">
        <v>15425808.650000002</v>
      </c>
      <c r="AR48" s="251">
        <v>15620554.299999999</v>
      </c>
      <c r="AS48" s="434"/>
      <c r="AT48" s="491" t="s">
        <v>294</v>
      </c>
      <c r="AU48" s="13"/>
    </row>
    <row r="49" spans="1:47" ht="15.75">
      <c r="A49" s="329"/>
      <c r="B49" s="37"/>
      <c r="C49" s="5" t="s">
        <v>59</v>
      </c>
      <c r="D49" s="6"/>
      <c r="E49" s="358"/>
      <c r="F49" s="172"/>
      <c r="G49" s="150"/>
      <c r="H49" s="150"/>
      <c r="I49" s="150"/>
      <c r="J49" s="85"/>
      <c r="K49" s="20"/>
      <c r="L49" s="86"/>
      <c r="M49" s="65">
        <v>58335</v>
      </c>
      <c r="N49" s="171">
        <v>90662.91</v>
      </c>
      <c r="O49" s="171">
        <v>86912.17</v>
      </c>
      <c r="P49" s="86">
        <v>77477.649999999994</v>
      </c>
      <c r="Q49" s="86">
        <v>68800.570000000007</v>
      </c>
      <c r="R49" s="86">
        <v>62341.83</v>
      </c>
      <c r="S49" s="86">
        <v>63697.47</v>
      </c>
      <c r="T49" s="86">
        <v>82415.320000000007</v>
      </c>
      <c r="U49" s="211">
        <v>88679.84</v>
      </c>
      <c r="V49" s="171">
        <v>82389.88</v>
      </c>
      <c r="W49" s="171">
        <v>68224.2</v>
      </c>
      <c r="X49" s="171">
        <v>55010.54</v>
      </c>
      <c r="Y49" s="86">
        <v>42552.09</v>
      </c>
      <c r="Z49" s="251">
        <v>53253.78</v>
      </c>
      <c r="AA49" s="251">
        <v>43558.86</v>
      </c>
      <c r="AB49" s="251">
        <v>32344.5</v>
      </c>
      <c r="AC49" s="251">
        <v>27760.98</v>
      </c>
      <c r="AD49" s="251">
        <v>21788.18</v>
      </c>
      <c r="AE49" s="251">
        <v>25654.6</v>
      </c>
      <c r="AF49" s="251">
        <v>52239.83</v>
      </c>
      <c r="AG49" s="251">
        <v>53972.42</v>
      </c>
      <c r="AH49" s="251">
        <v>50165.4</v>
      </c>
      <c r="AI49" s="251">
        <v>35276.43</v>
      </c>
      <c r="AJ49" s="251">
        <v>19905.64</v>
      </c>
      <c r="AK49" s="251">
        <v>21292.13</v>
      </c>
      <c r="AL49" s="251">
        <v>19905.64</v>
      </c>
      <c r="AM49" s="251">
        <v>27906.2</v>
      </c>
      <c r="AN49" s="251">
        <v>20836.39</v>
      </c>
      <c r="AO49" s="251">
        <v>19355.39</v>
      </c>
      <c r="AP49" s="251">
        <v>18865.05</v>
      </c>
      <c r="AQ49" s="251">
        <v>19841.04</v>
      </c>
      <c r="AR49" s="251">
        <v>40260.639999999999</v>
      </c>
      <c r="AS49" s="435"/>
      <c r="AT49" s="492"/>
      <c r="AU49" s="13"/>
    </row>
    <row r="50" spans="1:47" ht="15.75">
      <c r="A50" s="329"/>
      <c r="B50" s="37"/>
      <c r="C50" s="5" t="s">
        <v>60</v>
      </c>
      <c r="D50" s="363"/>
      <c r="E50" s="358"/>
      <c r="F50" s="58"/>
      <c r="G50" s="150"/>
      <c r="H50" s="150"/>
      <c r="I50" s="150"/>
      <c r="J50" s="20"/>
      <c r="K50" s="20"/>
      <c r="L50" s="86"/>
      <c r="M50" s="65">
        <v>10802090</v>
      </c>
      <c r="N50" s="171">
        <v>10742925.59</v>
      </c>
      <c r="O50" s="171">
        <v>10754953.420000002</v>
      </c>
      <c r="P50" s="86">
        <v>10832938.16</v>
      </c>
      <c r="Q50" s="86">
        <v>10828662.369999997</v>
      </c>
      <c r="R50" s="86">
        <v>10894450.359999999</v>
      </c>
      <c r="S50" s="86">
        <v>10982595.969999997</v>
      </c>
      <c r="T50" s="86">
        <v>11079831.399999999</v>
      </c>
      <c r="U50" s="171">
        <v>11594733.43</v>
      </c>
      <c r="V50" s="171">
        <v>11500052.299999997</v>
      </c>
      <c r="W50" s="171">
        <v>11558783.449999999</v>
      </c>
      <c r="X50" s="171">
        <v>11836303.729970001</v>
      </c>
      <c r="Y50" s="240">
        <v>11912087.99</v>
      </c>
      <c r="Z50" s="251">
        <v>11974051.42</v>
      </c>
      <c r="AA50" s="251">
        <v>12105475.02</v>
      </c>
      <c r="AB50" s="251">
        <v>12336879.989999998</v>
      </c>
      <c r="AC50" s="251">
        <v>12430115.74</v>
      </c>
      <c r="AD50" s="251">
        <v>12608262.51</v>
      </c>
      <c r="AE50" s="251">
        <v>12863462.109999999</v>
      </c>
      <c r="AF50" s="251">
        <v>12895495.01</v>
      </c>
      <c r="AG50" s="251">
        <v>13250420.77</v>
      </c>
      <c r="AH50" s="251">
        <v>13291496.43</v>
      </c>
      <c r="AI50" s="251">
        <v>13415429.68</v>
      </c>
      <c r="AJ50" s="251">
        <v>13655329.686220001</v>
      </c>
      <c r="AK50" s="251">
        <v>13836379.16</v>
      </c>
      <c r="AL50" s="251">
        <v>13655329.686220001</v>
      </c>
      <c r="AM50" s="251">
        <v>14363786.779999999</v>
      </c>
      <c r="AN50" s="251">
        <v>14782375.26</v>
      </c>
      <c r="AO50" s="251">
        <v>14900791</v>
      </c>
      <c r="AP50" s="251">
        <v>15132453.869999999</v>
      </c>
      <c r="AQ50" s="251">
        <v>15405967.610000003</v>
      </c>
      <c r="AR50" s="251">
        <v>15580293.659999998</v>
      </c>
      <c r="AS50" s="435"/>
      <c r="AT50" s="492"/>
      <c r="AU50" s="13"/>
    </row>
    <row r="51" spans="1:47" ht="15.75">
      <c r="A51" s="329"/>
      <c r="B51" s="37"/>
      <c r="C51" s="9" t="s">
        <v>61</v>
      </c>
      <c r="D51" s="358"/>
      <c r="E51" s="153"/>
      <c r="F51" s="150"/>
      <c r="G51" s="150"/>
      <c r="H51" s="150"/>
      <c r="I51" s="150"/>
      <c r="J51" s="67"/>
      <c r="K51" s="39"/>
      <c r="L51" s="98"/>
      <c r="M51" s="67">
        <v>1291299</v>
      </c>
      <c r="N51" s="173">
        <v>1284756.0409184899</v>
      </c>
      <c r="O51" s="173">
        <v>1284398.61737981</v>
      </c>
      <c r="P51" s="174">
        <v>1318023.74581911</v>
      </c>
      <c r="Q51" s="174">
        <v>1304270.4742105</v>
      </c>
      <c r="R51" s="174">
        <v>1321324.98405016</v>
      </c>
      <c r="S51" s="174">
        <v>1344042.4494131899</v>
      </c>
      <c r="T51" s="174">
        <v>1344128.8052659801</v>
      </c>
      <c r="U51" s="212">
        <v>1417969.2906670698</v>
      </c>
      <c r="V51" s="212">
        <v>1432742.6940602299</v>
      </c>
      <c r="W51" s="212">
        <v>1448927.5786457199</v>
      </c>
      <c r="X51" s="98">
        <v>1461718.7099154701</v>
      </c>
      <c r="Y51" s="98">
        <v>1478558.6220130401</v>
      </c>
      <c r="Z51" s="98">
        <v>1483557.30656287</v>
      </c>
      <c r="AA51" s="98">
        <v>1500874.9258673899</v>
      </c>
      <c r="AB51" s="98">
        <v>1529205.9624313801</v>
      </c>
      <c r="AC51" s="98">
        <v>1540449.5879627699</v>
      </c>
      <c r="AD51" s="98">
        <v>1561536.9842970001</v>
      </c>
      <c r="AE51" s="98">
        <v>1590138.2398862599</v>
      </c>
      <c r="AF51" s="98">
        <v>1595184.96147898</v>
      </c>
      <c r="AG51" s="98">
        <v>1630871.27353367</v>
      </c>
      <c r="AH51" s="98">
        <v>1638079.4646946799</v>
      </c>
      <c r="AI51" s="98">
        <v>1655937.8921922201</v>
      </c>
      <c r="AJ51" s="98">
        <v>1728062.8849681399</v>
      </c>
      <c r="AK51" s="411">
        <v>1725511.2602441199</v>
      </c>
      <c r="AL51" s="411">
        <v>1687191.3449681399</v>
      </c>
      <c r="AM51" s="411">
        <v>1796967.9315774599</v>
      </c>
      <c r="AN51" s="411">
        <v>1786828.63754373</v>
      </c>
      <c r="AO51" s="411">
        <v>1796113.1206112299</v>
      </c>
      <c r="AP51" s="411">
        <v>1823238.88401582</v>
      </c>
      <c r="AQ51" s="411">
        <v>1913176.32798614</v>
      </c>
      <c r="AR51" s="411">
        <v>1931215.3113493</v>
      </c>
      <c r="AS51" s="436"/>
      <c r="AT51" s="492"/>
      <c r="AU51" s="13"/>
    </row>
    <row r="52" spans="1:47" ht="15.75">
      <c r="A52" s="327"/>
      <c r="B52" s="1"/>
      <c r="C52" s="9" t="s">
        <v>62</v>
      </c>
      <c r="D52" s="358"/>
      <c r="E52" s="150"/>
      <c r="F52" s="150"/>
      <c r="G52" s="150"/>
      <c r="H52" s="150"/>
      <c r="I52" s="150"/>
      <c r="J52" s="67"/>
      <c r="K52" s="39"/>
      <c r="L52" s="98"/>
      <c r="M52" s="67">
        <v>2895875</v>
      </c>
      <c r="N52" s="173">
        <v>2883797.4600073001</v>
      </c>
      <c r="O52" s="173">
        <v>2867303.8574206601</v>
      </c>
      <c r="P52" s="174">
        <v>2824854.5862157401</v>
      </c>
      <c r="Q52" s="174">
        <v>2819600.93413164</v>
      </c>
      <c r="R52" s="174">
        <v>2829547.0126506002</v>
      </c>
      <c r="S52" s="174">
        <v>2854570.7864570399</v>
      </c>
      <c r="T52" s="174">
        <v>2865403.0269359602</v>
      </c>
      <c r="U52" s="212">
        <v>2985278.25285157</v>
      </c>
      <c r="V52" s="212">
        <v>3046832.7583935801</v>
      </c>
      <c r="W52" s="212">
        <v>3135271.4549663202</v>
      </c>
      <c r="X52" s="98">
        <v>3156066.8873138302</v>
      </c>
      <c r="Y52" s="98">
        <v>3152413.9219557303</v>
      </c>
      <c r="Z52" s="98">
        <v>3164938.2352265301</v>
      </c>
      <c r="AA52" s="98">
        <v>3168167.8555045701</v>
      </c>
      <c r="AB52" s="98">
        <v>3182010.3404698898</v>
      </c>
      <c r="AC52" s="98">
        <v>3194888.9777444298</v>
      </c>
      <c r="AD52" s="98">
        <v>3240816.7956984998</v>
      </c>
      <c r="AE52" s="98">
        <v>3290583.8542983802</v>
      </c>
      <c r="AF52" s="98">
        <v>3294513.9428014001</v>
      </c>
      <c r="AG52" s="98">
        <v>3291537.10119686</v>
      </c>
      <c r="AH52" s="98">
        <v>3288720.09715256</v>
      </c>
      <c r="AI52" s="98">
        <v>3291204.8344644099</v>
      </c>
      <c r="AJ52" s="98">
        <v>3416353.44797786</v>
      </c>
      <c r="AK52" s="98">
        <v>3369940.08962144</v>
      </c>
      <c r="AL52" s="98">
        <v>3336722.4179778602</v>
      </c>
      <c r="AM52" s="98">
        <v>3424114.4887044998</v>
      </c>
      <c r="AN52" s="98">
        <v>3365104.6330908602</v>
      </c>
      <c r="AO52" s="98">
        <v>3407880.5295555401</v>
      </c>
      <c r="AP52" s="98">
        <v>3470913.3335529701</v>
      </c>
      <c r="AQ52" s="98">
        <v>3572336.3227145602</v>
      </c>
      <c r="AR52" s="98">
        <v>3600875.6398343202</v>
      </c>
      <c r="AS52" s="437"/>
      <c r="AT52" s="492"/>
      <c r="AU52" s="13"/>
    </row>
    <row r="53" spans="1:47">
      <c r="A53" s="327"/>
      <c r="B53" s="1"/>
      <c r="C53" s="9" t="s">
        <v>63</v>
      </c>
      <c r="D53" s="150"/>
      <c r="E53" s="150"/>
      <c r="F53" s="150"/>
      <c r="G53" s="150"/>
      <c r="H53" s="150"/>
      <c r="I53" s="150"/>
      <c r="J53" s="67"/>
      <c r="K53" s="39"/>
      <c r="L53" s="98"/>
      <c r="M53" s="67">
        <v>2592346</v>
      </c>
      <c r="N53" s="173">
        <v>2571093.28005085</v>
      </c>
      <c r="O53" s="173">
        <v>2600627.1554052001</v>
      </c>
      <c r="P53" s="174">
        <v>2597736.4603963601</v>
      </c>
      <c r="Q53" s="174">
        <v>2625322.8101931298</v>
      </c>
      <c r="R53" s="174">
        <v>2571563.13763875</v>
      </c>
      <c r="S53" s="174">
        <v>2603938.0332184602</v>
      </c>
      <c r="T53" s="174">
        <v>2626577.4882346201</v>
      </c>
      <c r="U53" s="212">
        <v>2848108.4685551003</v>
      </c>
      <c r="V53" s="212">
        <v>2904618.89096655</v>
      </c>
      <c r="W53" s="212">
        <v>2966592.7167428401</v>
      </c>
      <c r="X53" s="98">
        <v>3017258.3840249698</v>
      </c>
      <c r="Y53" s="98">
        <v>3017116.39402497</v>
      </c>
      <c r="Z53" s="98">
        <v>3043205.93771178</v>
      </c>
      <c r="AA53" s="98">
        <v>3070537.8864164501</v>
      </c>
      <c r="AB53" s="98">
        <v>3171546.4105517301</v>
      </c>
      <c r="AC53" s="98">
        <v>3161532.6992258001</v>
      </c>
      <c r="AD53" s="98">
        <v>3222163.4670168599</v>
      </c>
      <c r="AE53" s="98">
        <v>3321383.2233044999</v>
      </c>
      <c r="AF53" s="98">
        <v>3315746.62148694</v>
      </c>
      <c r="AG53" s="98">
        <v>3504663.6081897798</v>
      </c>
      <c r="AH53" s="98">
        <v>3477752.3657410801</v>
      </c>
      <c r="AI53" s="98">
        <v>3523813.2764667301</v>
      </c>
      <c r="AJ53" s="98">
        <v>3699715.8953372701</v>
      </c>
      <c r="AK53" s="98">
        <v>3664109.0714341798</v>
      </c>
      <c r="AL53" s="98">
        <v>3608574.2053372702</v>
      </c>
      <c r="AM53" s="98">
        <v>3885038.4670523698</v>
      </c>
      <c r="AN53" s="98">
        <v>3904926.9018504499</v>
      </c>
      <c r="AO53" s="98">
        <v>3943219.5209613601</v>
      </c>
      <c r="AP53" s="98">
        <v>4031514.7412856598</v>
      </c>
      <c r="AQ53" s="98">
        <v>4210924.7492475202</v>
      </c>
      <c r="AR53" s="98">
        <v>4264761.4128509201</v>
      </c>
      <c r="AS53" s="437"/>
      <c r="AT53" s="492"/>
      <c r="AU53" s="13"/>
    </row>
    <row r="54" spans="1:47">
      <c r="A54" s="329"/>
      <c r="B54" s="37"/>
      <c r="C54" s="9" t="s">
        <v>64</v>
      </c>
      <c r="D54" s="4"/>
      <c r="E54" s="150"/>
      <c r="F54" s="150"/>
      <c r="G54" s="150"/>
      <c r="H54" s="150"/>
      <c r="I54" s="150"/>
      <c r="J54" s="67"/>
      <c r="K54" s="39"/>
      <c r="L54" s="98"/>
      <c r="M54" s="67">
        <v>2810419</v>
      </c>
      <c r="N54" s="173">
        <v>2787265.08722529</v>
      </c>
      <c r="O54" s="173">
        <v>2786519.1117254901</v>
      </c>
      <c r="P54" s="174">
        <v>2858741.2744458499</v>
      </c>
      <c r="Q54" s="174">
        <v>2893912.7424029298</v>
      </c>
      <c r="R54" s="174">
        <v>2918538.19337078</v>
      </c>
      <c r="S54" s="174">
        <v>2955599.26889716</v>
      </c>
      <c r="T54" s="174">
        <v>2985430.1573548601</v>
      </c>
      <c r="U54" s="212">
        <v>3087844.6026861798</v>
      </c>
      <c r="V54" s="212">
        <v>3180476.5659214398</v>
      </c>
      <c r="W54" s="212">
        <v>3306649.8409559298</v>
      </c>
      <c r="X54" s="98">
        <v>3381698.7279876899</v>
      </c>
      <c r="Y54" s="98">
        <v>3385827.30798769</v>
      </c>
      <c r="Z54" s="98">
        <v>3467812.1848444999</v>
      </c>
      <c r="AA54" s="98">
        <v>3520062.4602215001</v>
      </c>
      <c r="AB54" s="98">
        <v>3594016.23144237</v>
      </c>
      <c r="AC54" s="98">
        <v>3647906.0779513</v>
      </c>
      <c r="AD54" s="98">
        <v>3702006.1102936799</v>
      </c>
      <c r="AE54" s="98">
        <v>3770284.9568204298</v>
      </c>
      <c r="AF54" s="98">
        <v>3800330.0275557102</v>
      </c>
      <c r="AG54" s="98">
        <v>3935144.2703078398</v>
      </c>
      <c r="AH54" s="98">
        <v>3958874.1589682</v>
      </c>
      <c r="AI54" s="98">
        <v>4013299.10613416</v>
      </c>
      <c r="AJ54" s="98">
        <v>4180838.1919232202</v>
      </c>
      <c r="AK54" s="98">
        <v>4119591.9932186701</v>
      </c>
      <c r="AL54" s="98">
        <v>4085168.1719232202</v>
      </c>
      <c r="AM54" s="98">
        <v>4260983.9421061901</v>
      </c>
      <c r="AN54" s="98">
        <v>4731833.3276758203</v>
      </c>
      <c r="AO54" s="98">
        <v>4770124.6970811002</v>
      </c>
      <c r="AP54" s="98">
        <v>4826832.7639147304</v>
      </c>
      <c r="AQ54" s="98">
        <v>4999348.5592687298</v>
      </c>
      <c r="AR54" s="98">
        <v>5056523.9327295097</v>
      </c>
      <c r="AS54" s="438"/>
      <c r="AT54" s="493"/>
      <c r="AU54" s="13"/>
    </row>
    <row r="55" spans="1:47" s="229" customFormat="1" ht="30">
      <c r="A55" s="330">
        <v>15</v>
      </c>
      <c r="B55" s="246"/>
      <c r="C55" s="246" t="s">
        <v>65</v>
      </c>
      <c r="D55" s="247" t="s">
        <v>29</v>
      </c>
      <c r="E55" s="248" t="s">
        <v>66</v>
      </c>
      <c r="F55" s="82" t="s">
        <v>296</v>
      </c>
      <c r="G55" s="82"/>
      <c r="H55" s="82"/>
      <c r="I55" s="82"/>
      <c r="J55" s="249"/>
      <c r="K55" s="250"/>
      <c r="L55" s="250"/>
      <c r="M55" s="250">
        <v>141384</v>
      </c>
      <c r="N55" s="250">
        <v>102709</v>
      </c>
      <c r="O55" s="250">
        <v>92849</v>
      </c>
      <c r="P55" s="250">
        <v>116393</v>
      </c>
      <c r="Q55" s="249">
        <v>112020</v>
      </c>
      <c r="R55" s="249">
        <v>117010</v>
      </c>
      <c r="S55" s="249">
        <v>130127</v>
      </c>
      <c r="T55" s="250">
        <v>131526</v>
      </c>
      <c r="U55" s="297">
        <v>129780</v>
      </c>
      <c r="V55" s="297">
        <v>138394</v>
      </c>
      <c r="W55" s="297">
        <v>133026</v>
      </c>
      <c r="X55" s="297">
        <v>142095</v>
      </c>
      <c r="Y55" s="297">
        <v>167540</v>
      </c>
      <c r="Z55" s="297">
        <v>140885</v>
      </c>
      <c r="AA55" s="297">
        <v>144616</v>
      </c>
      <c r="AB55" s="297" t="s">
        <v>205</v>
      </c>
      <c r="AC55" s="249" t="s">
        <v>209</v>
      </c>
      <c r="AD55" s="249" t="s">
        <v>212</v>
      </c>
      <c r="AE55" s="249" t="s">
        <v>216</v>
      </c>
      <c r="AF55" s="249" t="s">
        <v>220</v>
      </c>
      <c r="AG55" s="249" t="s">
        <v>223</v>
      </c>
      <c r="AH55" s="249" t="s">
        <v>228</v>
      </c>
      <c r="AI55" s="249" t="s">
        <v>242</v>
      </c>
      <c r="AJ55" s="249" t="s">
        <v>243</v>
      </c>
      <c r="AK55" s="249" t="s">
        <v>246</v>
      </c>
      <c r="AL55" s="249" t="s">
        <v>256</v>
      </c>
      <c r="AM55" s="249" t="s">
        <v>261</v>
      </c>
      <c r="AN55" s="249" t="s">
        <v>265</v>
      </c>
      <c r="AO55" s="249" t="s">
        <v>271</v>
      </c>
      <c r="AP55" s="249" t="s">
        <v>274</v>
      </c>
      <c r="AQ55" s="249" t="s">
        <v>278</v>
      </c>
      <c r="AR55" s="249" t="s">
        <v>282</v>
      </c>
      <c r="AS55" s="249" t="s">
        <v>295</v>
      </c>
      <c r="AT55" s="278" t="s">
        <v>176</v>
      </c>
      <c r="AU55" s="13"/>
    </row>
    <row r="56" spans="1:47" ht="15.75">
      <c r="A56" s="329">
        <v>16</v>
      </c>
      <c r="B56" s="37"/>
      <c r="C56" s="222" t="s">
        <v>67</v>
      </c>
      <c r="D56" s="6" t="s">
        <v>29</v>
      </c>
      <c r="E56" s="150" t="s">
        <v>37</v>
      </c>
      <c r="F56" s="34" t="s">
        <v>288</v>
      </c>
      <c r="G56" s="150"/>
      <c r="H56" s="150"/>
      <c r="I56" s="150"/>
      <c r="J56" s="36"/>
      <c r="K56" s="36"/>
      <c r="L56" s="36"/>
      <c r="M56" s="68">
        <f t="shared" ref="M56:AR56" si="0">M57+M58</f>
        <v>147991</v>
      </c>
      <c r="N56" s="36">
        <f t="shared" si="0"/>
        <v>206796</v>
      </c>
      <c r="O56" s="20">
        <f t="shared" si="0"/>
        <v>192612</v>
      </c>
      <c r="P56" s="36">
        <f t="shared" si="0"/>
        <v>135898</v>
      </c>
      <c r="Q56" s="36">
        <f t="shared" si="0"/>
        <v>125375</v>
      </c>
      <c r="R56" s="36">
        <f t="shared" si="0"/>
        <v>290494</v>
      </c>
      <c r="S56" s="36">
        <f t="shared" si="0"/>
        <v>180533</v>
      </c>
      <c r="T56" s="36">
        <f t="shared" si="0"/>
        <v>99294</v>
      </c>
      <c r="U56" s="36">
        <f t="shared" si="0"/>
        <v>382699</v>
      </c>
      <c r="V56" s="36">
        <f t="shared" si="0"/>
        <v>109824</v>
      </c>
      <c r="W56" s="36">
        <f t="shared" si="0"/>
        <v>-44236</v>
      </c>
      <c r="X56" s="36">
        <f t="shared" si="0"/>
        <v>380354</v>
      </c>
      <c r="Y56" s="36">
        <f t="shared" si="0"/>
        <v>199983</v>
      </c>
      <c r="Z56" s="36">
        <f t="shared" si="0"/>
        <v>181870</v>
      </c>
      <c r="AA56" s="36">
        <f t="shared" si="0"/>
        <v>214187</v>
      </c>
      <c r="AB56" s="36">
        <f t="shared" si="0"/>
        <v>189874</v>
      </c>
      <c r="AC56" s="36">
        <f t="shared" si="0"/>
        <v>62511</v>
      </c>
      <c r="AD56" s="36">
        <f t="shared" si="0"/>
        <v>355323</v>
      </c>
      <c r="AE56" s="36">
        <f t="shared" si="0"/>
        <v>181826</v>
      </c>
      <c r="AF56" s="36">
        <f t="shared" si="0"/>
        <v>79059</v>
      </c>
      <c r="AG56" s="36">
        <f t="shared" si="0"/>
        <v>360467</v>
      </c>
      <c r="AH56" s="36">
        <f t="shared" si="0"/>
        <v>151743</v>
      </c>
      <c r="AI56" s="36">
        <f t="shared" si="0"/>
        <v>62885</v>
      </c>
      <c r="AJ56" s="36">
        <f t="shared" si="0"/>
        <v>415978</v>
      </c>
      <c r="AK56" s="36">
        <f t="shared" si="0"/>
        <v>170501</v>
      </c>
      <c r="AL56" s="36">
        <f t="shared" si="0"/>
        <v>245190</v>
      </c>
      <c r="AM56" s="36">
        <f t="shared" si="0"/>
        <v>183600</v>
      </c>
      <c r="AN56" s="36">
        <f t="shared" si="0"/>
        <v>175816</v>
      </c>
      <c r="AO56" s="36">
        <f t="shared" si="0"/>
        <v>253824</v>
      </c>
      <c r="AP56" s="36">
        <f t="shared" si="0"/>
        <v>388347</v>
      </c>
      <c r="AQ56" s="36">
        <f t="shared" si="0"/>
        <v>173434</v>
      </c>
      <c r="AR56" s="36">
        <f t="shared" si="0"/>
        <v>154871</v>
      </c>
      <c r="AS56" s="69"/>
      <c r="AT56" s="279" t="s">
        <v>192</v>
      </c>
      <c r="AU56" s="13"/>
    </row>
    <row r="57" spans="1:47">
      <c r="A57" s="329"/>
      <c r="B57" s="37"/>
      <c r="C57" s="78" t="s">
        <v>68</v>
      </c>
      <c r="D57" s="34"/>
      <c r="E57" s="34"/>
      <c r="F57" s="39"/>
      <c r="G57" s="150"/>
      <c r="H57" s="150"/>
      <c r="I57" s="150"/>
      <c r="J57" s="150"/>
      <c r="K57" s="150"/>
      <c r="L57" s="150"/>
      <c r="M57" s="39">
        <v>147619</v>
      </c>
      <c r="N57" s="150">
        <v>202358</v>
      </c>
      <c r="O57" s="39">
        <v>190020</v>
      </c>
      <c r="P57" s="150">
        <v>129152</v>
      </c>
      <c r="Q57" s="150">
        <v>124344</v>
      </c>
      <c r="R57" s="150">
        <v>287555</v>
      </c>
      <c r="S57" s="150">
        <v>178929</v>
      </c>
      <c r="T57" s="150">
        <v>98313</v>
      </c>
      <c r="U57" s="150">
        <v>374933</v>
      </c>
      <c r="V57" s="150">
        <v>105698</v>
      </c>
      <c r="W57" s="150">
        <v>-47904</v>
      </c>
      <c r="X57" s="150">
        <v>377409</v>
      </c>
      <c r="Y57" s="150">
        <v>196495</v>
      </c>
      <c r="Z57" s="39">
        <v>160345</v>
      </c>
      <c r="AA57" s="39">
        <v>211218</v>
      </c>
      <c r="AB57" s="39">
        <v>187737</v>
      </c>
      <c r="AC57" s="39">
        <v>61103</v>
      </c>
      <c r="AD57" s="39">
        <v>352663</v>
      </c>
      <c r="AE57" s="39">
        <v>180321</v>
      </c>
      <c r="AF57" s="39">
        <v>73270</v>
      </c>
      <c r="AG57" s="39">
        <v>346842</v>
      </c>
      <c r="AH57" s="39">
        <v>149655</v>
      </c>
      <c r="AI57" s="39">
        <v>61179</v>
      </c>
      <c r="AJ57" s="39">
        <v>402691</v>
      </c>
      <c r="AK57" s="39">
        <v>169859</v>
      </c>
      <c r="AL57" s="39">
        <v>242841</v>
      </c>
      <c r="AM57" s="39">
        <v>175888</v>
      </c>
      <c r="AN57" s="39">
        <v>172801</v>
      </c>
      <c r="AO57" s="39">
        <v>252137</v>
      </c>
      <c r="AP57" s="39">
        <v>383586</v>
      </c>
      <c r="AQ57" s="39">
        <v>170610</v>
      </c>
      <c r="AR57" s="39">
        <v>152398</v>
      </c>
      <c r="AS57" s="39"/>
      <c r="AT57" s="273"/>
      <c r="AU57" s="13"/>
    </row>
    <row r="58" spans="1:47">
      <c r="A58" s="329"/>
      <c r="B58" s="37"/>
      <c r="C58" s="78" t="s">
        <v>203</v>
      </c>
      <c r="D58" s="34"/>
      <c r="E58" s="34"/>
      <c r="F58" s="175"/>
      <c r="G58" s="150"/>
      <c r="H58" s="150"/>
      <c r="I58" s="150"/>
      <c r="J58" s="150"/>
      <c r="K58" s="150"/>
      <c r="L58" s="150"/>
      <c r="M58" s="39">
        <v>372</v>
      </c>
      <c r="N58" s="150">
        <v>4438</v>
      </c>
      <c r="O58" s="150">
        <v>2592</v>
      </c>
      <c r="P58" s="150">
        <v>6746</v>
      </c>
      <c r="Q58" s="150">
        <v>1031</v>
      </c>
      <c r="R58" s="150">
        <v>2939</v>
      </c>
      <c r="S58" s="150">
        <v>1604</v>
      </c>
      <c r="T58" s="150">
        <v>981</v>
      </c>
      <c r="U58" s="150">
        <v>7766</v>
      </c>
      <c r="V58" s="150">
        <v>4126</v>
      </c>
      <c r="W58" s="150">
        <v>3668</v>
      </c>
      <c r="X58" s="150">
        <v>2945</v>
      </c>
      <c r="Y58" s="150">
        <v>3488</v>
      </c>
      <c r="Z58" s="39">
        <v>21525</v>
      </c>
      <c r="AA58" s="39">
        <v>2969</v>
      </c>
      <c r="AB58" s="39">
        <v>2137</v>
      </c>
      <c r="AC58" s="39">
        <v>1408</v>
      </c>
      <c r="AD58" s="39">
        <v>2660</v>
      </c>
      <c r="AE58" s="39">
        <v>1505</v>
      </c>
      <c r="AF58" s="39">
        <v>5789</v>
      </c>
      <c r="AG58" s="39">
        <v>13625</v>
      </c>
      <c r="AH58" s="39">
        <v>2088</v>
      </c>
      <c r="AI58" s="39">
        <v>1706</v>
      </c>
      <c r="AJ58" s="39">
        <v>13287</v>
      </c>
      <c r="AK58" s="39">
        <v>642</v>
      </c>
      <c r="AL58" s="39">
        <v>2349</v>
      </c>
      <c r="AM58" s="39">
        <v>7712</v>
      </c>
      <c r="AN58" s="39">
        <v>3015</v>
      </c>
      <c r="AO58" s="39">
        <v>1687</v>
      </c>
      <c r="AP58" s="39">
        <v>4761</v>
      </c>
      <c r="AQ58" s="39">
        <v>2824</v>
      </c>
      <c r="AR58" s="39">
        <v>2473</v>
      </c>
      <c r="AS58" s="39"/>
      <c r="AT58" s="273"/>
      <c r="AU58" s="13"/>
    </row>
    <row r="59" spans="1:47" ht="15.75">
      <c r="A59" s="329">
        <v>17</v>
      </c>
      <c r="B59" s="37"/>
      <c r="C59" s="222" t="s">
        <v>69</v>
      </c>
      <c r="D59" s="6" t="s">
        <v>29</v>
      </c>
      <c r="E59" s="150" t="s">
        <v>37</v>
      </c>
      <c r="F59" s="34" t="s">
        <v>288</v>
      </c>
      <c r="G59" s="150"/>
      <c r="H59" s="150"/>
      <c r="I59" s="150"/>
      <c r="J59" s="36"/>
      <c r="K59" s="36"/>
      <c r="L59" s="36"/>
      <c r="M59" s="20">
        <f t="shared" ref="M59:S59" si="1">M60+M61</f>
        <v>226690</v>
      </c>
      <c r="N59" s="65">
        <f t="shared" si="1"/>
        <v>251271</v>
      </c>
      <c r="O59" s="20">
        <f t="shared" si="1"/>
        <v>343683</v>
      </c>
      <c r="P59" s="36">
        <f t="shared" si="1"/>
        <v>182796</v>
      </c>
      <c r="Q59" s="36">
        <f t="shared" si="1"/>
        <v>272241</v>
      </c>
      <c r="R59" s="36">
        <f t="shared" si="1"/>
        <v>349336</v>
      </c>
      <c r="S59" s="36">
        <f t="shared" si="1"/>
        <v>200708</v>
      </c>
      <c r="T59" s="36">
        <f t="shared" ref="T59:AR59" si="2">T60+T61</f>
        <v>247882</v>
      </c>
      <c r="U59" s="36">
        <f t="shared" si="2"/>
        <v>492947</v>
      </c>
      <c r="V59" s="36">
        <f t="shared" si="2"/>
        <v>288326</v>
      </c>
      <c r="W59" s="36">
        <f t="shared" si="2"/>
        <v>334491</v>
      </c>
      <c r="X59" s="36">
        <f t="shared" si="2"/>
        <v>650296</v>
      </c>
      <c r="Y59" s="36">
        <f t="shared" si="2"/>
        <v>274829</v>
      </c>
      <c r="Z59" s="36">
        <f t="shared" si="2"/>
        <v>310945</v>
      </c>
      <c r="AA59" s="36">
        <f t="shared" si="2"/>
        <v>362137</v>
      </c>
      <c r="AB59" s="36">
        <f t="shared" si="2"/>
        <v>178834</v>
      </c>
      <c r="AC59" s="36">
        <f t="shared" si="2"/>
        <v>263281</v>
      </c>
      <c r="AD59" s="36">
        <f t="shared" si="2"/>
        <v>433571</v>
      </c>
      <c r="AE59" s="36">
        <f t="shared" si="2"/>
        <v>320114</v>
      </c>
      <c r="AF59" s="36">
        <f t="shared" si="2"/>
        <v>299076</v>
      </c>
      <c r="AG59" s="36">
        <f t="shared" si="2"/>
        <v>375289</v>
      </c>
      <c r="AH59" s="36">
        <f t="shared" si="2"/>
        <v>349572</v>
      </c>
      <c r="AI59" s="36">
        <f t="shared" si="2"/>
        <v>325942</v>
      </c>
      <c r="AJ59" s="36">
        <f t="shared" si="2"/>
        <v>695247</v>
      </c>
      <c r="AK59" s="36">
        <f t="shared" si="2"/>
        <v>304096</v>
      </c>
      <c r="AL59" s="36">
        <f t="shared" si="2"/>
        <v>321882</v>
      </c>
      <c r="AM59" s="36">
        <f t="shared" si="2"/>
        <v>424683</v>
      </c>
      <c r="AN59" s="36">
        <f t="shared" si="2"/>
        <v>330039</v>
      </c>
      <c r="AO59" s="36">
        <f t="shared" si="2"/>
        <v>291057</v>
      </c>
      <c r="AP59" s="36">
        <f t="shared" si="2"/>
        <v>447382</v>
      </c>
      <c r="AQ59" s="36">
        <f t="shared" si="2"/>
        <v>275273</v>
      </c>
      <c r="AR59" s="36">
        <f t="shared" si="2"/>
        <v>257755</v>
      </c>
      <c r="AS59" s="29"/>
      <c r="AT59" s="500" t="s">
        <v>192</v>
      </c>
      <c r="AU59" s="13"/>
    </row>
    <row r="60" spans="1:47">
      <c r="A60" s="329"/>
      <c r="B60" s="37"/>
      <c r="C60" s="78" t="s">
        <v>68</v>
      </c>
      <c r="D60" s="34"/>
      <c r="E60" s="34"/>
      <c r="F60" s="34"/>
      <c r="G60" s="150"/>
      <c r="H60" s="150"/>
      <c r="I60" s="150"/>
      <c r="J60" s="150"/>
      <c r="K60" s="150"/>
      <c r="L60" s="150"/>
      <c r="M60" s="21">
        <v>179564</v>
      </c>
      <c r="N60" s="67">
        <v>235436</v>
      </c>
      <c r="O60" s="39">
        <v>295148</v>
      </c>
      <c r="P60" s="150">
        <v>165864</v>
      </c>
      <c r="Q60" s="39">
        <v>228801</v>
      </c>
      <c r="R60" s="39">
        <v>291853</v>
      </c>
      <c r="S60" s="39">
        <v>176789</v>
      </c>
      <c r="T60" s="39">
        <v>227522</v>
      </c>
      <c r="U60" s="39">
        <v>374933</v>
      </c>
      <c r="V60" s="39">
        <v>238284</v>
      </c>
      <c r="W60" s="39">
        <v>290996</v>
      </c>
      <c r="X60" s="150">
        <v>542679</v>
      </c>
      <c r="Y60" s="39">
        <v>195904</v>
      </c>
      <c r="Z60" s="39">
        <v>282796</v>
      </c>
      <c r="AA60" s="39">
        <v>294147</v>
      </c>
      <c r="AB60" s="39">
        <v>145228</v>
      </c>
      <c r="AC60" s="79">
        <v>219623</v>
      </c>
      <c r="AD60" s="79">
        <v>343010</v>
      </c>
      <c r="AE60" s="79">
        <v>253989</v>
      </c>
      <c r="AF60" s="79">
        <v>260977</v>
      </c>
      <c r="AG60" s="29">
        <v>332458</v>
      </c>
      <c r="AH60" s="29">
        <v>269624</v>
      </c>
      <c r="AI60" s="29">
        <v>305607</v>
      </c>
      <c r="AJ60" s="29">
        <v>549155</v>
      </c>
      <c r="AK60" s="29">
        <v>225639</v>
      </c>
      <c r="AL60" s="29">
        <v>232550</v>
      </c>
      <c r="AM60" s="29">
        <v>313992</v>
      </c>
      <c r="AN60" s="39">
        <v>291440</v>
      </c>
      <c r="AO60" s="39">
        <v>234337</v>
      </c>
      <c r="AP60" s="39">
        <v>330553</v>
      </c>
      <c r="AQ60" s="39">
        <v>218977</v>
      </c>
      <c r="AR60" s="39">
        <v>219034</v>
      </c>
      <c r="AS60" s="79"/>
      <c r="AT60" s="501"/>
      <c r="AU60" s="13"/>
    </row>
    <row r="61" spans="1:47">
      <c r="A61" s="327"/>
      <c r="B61" s="1"/>
      <c r="C61" s="78" t="s">
        <v>70</v>
      </c>
      <c r="D61" s="34"/>
      <c r="E61" s="24"/>
      <c r="F61" s="34"/>
      <c r="G61" s="150"/>
      <c r="H61" s="150"/>
      <c r="I61" s="150"/>
      <c r="J61" s="150"/>
      <c r="K61" s="150"/>
      <c r="L61" s="150"/>
      <c r="M61" s="21">
        <v>47126</v>
      </c>
      <c r="N61" s="39">
        <v>15835</v>
      </c>
      <c r="O61" s="150">
        <v>48535</v>
      </c>
      <c r="P61" s="150">
        <v>16932</v>
      </c>
      <c r="Q61" s="39">
        <v>43440</v>
      </c>
      <c r="R61" s="39">
        <v>57483</v>
      </c>
      <c r="S61" s="39">
        <v>23919</v>
      </c>
      <c r="T61" s="39">
        <v>20360</v>
      </c>
      <c r="U61" s="39">
        <v>118014</v>
      </c>
      <c r="V61" s="39">
        <v>50042</v>
      </c>
      <c r="W61" s="39">
        <v>43495</v>
      </c>
      <c r="X61" s="150">
        <v>107617</v>
      </c>
      <c r="Y61" s="39">
        <v>78925</v>
      </c>
      <c r="Z61" s="39">
        <v>28149</v>
      </c>
      <c r="AA61" s="39">
        <v>67990</v>
      </c>
      <c r="AB61" s="39">
        <v>33606</v>
      </c>
      <c r="AC61" s="39">
        <v>43658</v>
      </c>
      <c r="AD61" s="39">
        <v>90561</v>
      </c>
      <c r="AE61" s="39">
        <v>66125</v>
      </c>
      <c r="AF61" s="39">
        <v>38099</v>
      </c>
      <c r="AG61" s="29">
        <v>42831</v>
      </c>
      <c r="AH61" s="29">
        <v>79948</v>
      </c>
      <c r="AI61" s="29">
        <v>20335</v>
      </c>
      <c r="AJ61" s="29">
        <v>146092</v>
      </c>
      <c r="AK61" s="29">
        <v>78457</v>
      </c>
      <c r="AL61" s="39">
        <v>89332</v>
      </c>
      <c r="AM61" s="39">
        <v>110691</v>
      </c>
      <c r="AN61" s="39">
        <v>38599</v>
      </c>
      <c r="AO61" s="39">
        <v>56720</v>
      </c>
      <c r="AP61" s="39">
        <v>116829</v>
      </c>
      <c r="AQ61" s="39">
        <v>56296</v>
      </c>
      <c r="AR61" s="39">
        <v>38721</v>
      </c>
      <c r="AS61" s="79"/>
      <c r="AT61" s="502"/>
      <c r="AU61" s="13"/>
    </row>
    <row r="62" spans="1:47">
      <c r="A62" s="329"/>
      <c r="B62" s="37"/>
      <c r="C62" s="23"/>
      <c r="D62" s="24"/>
      <c r="E62" s="24"/>
      <c r="F62" s="34"/>
      <c r="G62" s="93"/>
      <c r="H62" s="93"/>
      <c r="I62" s="93"/>
      <c r="J62" s="93"/>
      <c r="K62" s="115"/>
      <c r="L62" s="93"/>
      <c r="M62" s="128"/>
      <c r="N62" s="93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273"/>
      <c r="AU62" s="13"/>
    </row>
    <row r="63" spans="1:47" ht="21">
      <c r="A63" s="328" t="s">
        <v>71</v>
      </c>
      <c r="B63" s="317"/>
      <c r="C63" s="494" t="s">
        <v>127</v>
      </c>
      <c r="D63" s="495"/>
      <c r="E63" s="495"/>
      <c r="F63" s="495"/>
      <c r="G63" s="495"/>
      <c r="H63" s="495"/>
      <c r="I63" s="495"/>
      <c r="J63" s="495"/>
      <c r="K63" s="495"/>
      <c r="L63" s="495"/>
      <c r="M63" s="495"/>
      <c r="N63" s="495"/>
      <c r="O63" s="495"/>
      <c r="P63" s="15"/>
      <c r="Q63" s="33"/>
      <c r="R63" s="43"/>
      <c r="S63" s="50"/>
      <c r="T63" s="60"/>
      <c r="U63" s="76"/>
      <c r="V63" s="81"/>
      <c r="W63" s="88"/>
      <c r="X63" s="95"/>
      <c r="Y63" s="116"/>
      <c r="Z63" s="231"/>
      <c r="AA63" s="241"/>
      <c r="AB63" s="260"/>
      <c r="AC63" s="266"/>
      <c r="AD63" s="307"/>
      <c r="AE63" s="346"/>
      <c r="AF63" s="360"/>
      <c r="AG63" s="368"/>
      <c r="AH63" s="375"/>
      <c r="AI63" s="384"/>
      <c r="AJ63" s="400"/>
      <c r="AK63" s="405"/>
      <c r="AL63" s="409"/>
      <c r="AM63" s="412"/>
      <c r="AN63" s="426"/>
      <c r="AO63" s="429"/>
      <c r="AP63" s="441"/>
      <c r="AQ63" s="447"/>
      <c r="AR63" s="456"/>
      <c r="AS63" s="462"/>
      <c r="AT63" s="273"/>
      <c r="AU63" s="13"/>
    </row>
    <row r="64" spans="1:47" s="130" customFormat="1" ht="21">
      <c r="A64" s="328"/>
      <c r="B64" s="317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40">
        <v>44287</v>
      </c>
      <c r="N64" s="40">
        <v>44317</v>
      </c>
      <c r="O64" s="40">
        <v>44348</v>
      </c>
      <c r="P64" s="40">
        <v>44378</v>
      </c>
      <c r="Q64" s="40">
        <v>44409</v>
      </c>
      <c r="R64" s="40">
        <v>44440</v>
      </c>
      <c r="S64" s="40">
        <v>44470</v>
      </c>
      <c r="T64" s="40">
        <v>44501</v>
      </c>
      <c r="U64" s="40">
        <v>44531</v>
      </c>
      <c r="V64" s="40">
        <v>44562</v>
      </c>
      <c r="W64" s="40">
        <v>44593</v>
      </c>
      <c r="X64" s="40">
        <v>44621</v>
      </c>
      <c r="Y64" s="40">
        <v>44652</v>
      </c>
      <c r="Z64" s="40">
        <v>44682</v>
      </c>
      <c r="AA64" s="40">
        <v>44734</v>
      </c>
      <c r="AB64" s="40">
        <v>44764</v>
      </c>
      <c r="AC64" s="40">
        <v>44774</v>
      </c>
      <c r="AD64" s="40">
        <v>44805</v>
      </c>
      <c r="AE64" s="40">
        <v>44835</v>
      </c>
      <c r="AF64" s="40">
        <v>44866</v>
      </c>
      <c r="AG64" s="40">
        <v>44896</v>
      </c>
      <c r="AH64" s="40">
        <v>44927</v>
      </c>
      <c r="AI64" s="40">
        <v>44980</v>
      </c>
      <c r="AJ64" s="40">
        <v>45008</v>
      </c>
      <c r="AK64" s="40">
        <v>45039</v>
      </c>
      <c r="AL64" s="40">
        <v>45069</v>
      </c>
      <c r="AM64" s="40">
        <v>45100</v>
      </c>
      <c r="AN64" s="40">
        <v>45108</v>
      </c>
      <c r="AO64" s="40">
        <v>45139</v>
      </c>
      <c r="AP64" s="40">
        <v>45170</v>
      </c>
      <c r="AQ64" s="40">
        <v>45200</v>
      </c>
      <c r="AR64" s="40"/>
      <c r="AS64" s="40"/>
      <c r="AT64" s="273"/>
      <c r="AU64" s="13"/>
    </row>
    <row r="65" spans="1:48" ht="30">
      <c r="A65" s="329">
        <v>18</v>
      </c>
      <c r="B65" s="37"/>
      <c r="C65" s="3" t="s">
        <v>148</v>
      </c>
      <c r="D65" s="6" t="s">
        <v>29</v>
      </c>
      <c r="E65" s="150" t="s">
        <v>72</v>
      </c>
      <c r="F65" s="34" t="s">
        <v>297</v>
      </c>
      <c r="G65" s="34"/>
      <c r="H65" s="34"/>
      <c r="I65" s="34"/>
      <c r="J65" s="197"/>
      <c r="K65" s="197"/>
      <c r="L65" s="197"/>
      <c r="M65" s="29"/>
      <c r="N65" s="176"/>
      <c r="O65" s="97"/>
      <c r="P65" s="176"/>
      <c r="Q65" s="97"/>
      <c r="R65" s="97"/>
      <c r="S65" s="97"/>
      <c r="T65" s="29"/>
      <c r="U65" s="29"/>
      <c r="V65" s="29"/>
      <c r="W65" s="29"/>
      <c r="X65" s="29"/>
      <c r="Y65" s="29"/>
      <c r="Z65" s="29"/>
      <c r="AA65" s="29"/>
      <c r="AB65" s="2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280" t="s">
        <v>126</v>
      </c>
      <c r="AU65" s="13"/>
    </row>
    <row r="66" spans="1:48" ht="15.75">
      <c r="A66" s="329"/>
      <c r="B66" s="2"/>
      <c r="C66" s="223" t="s">
        <v>73</v>
      </c>
      <c r="D66" s="4"/>
      <c r="E66" s="150"/>
      <c r="F66" s="34"/>
      <c r="G66" s="34"/>
      <c r="H66" s="34"/>
      <c r="I66" s="34"/>
      <c r="J66" s="218"/>
      <c r="K66" s="218"/>
      <c r="L66" s="219"/>
      <c r="M66" s="268">
        <v>30750.14</v>
      </c>
      <c r="N66" s="268">
        <v>32298.55</v>
      </c>
      <c r="O66" s="268">
        <v>32492.560000000001</v>
      </c>
      <c r="P66" s="268">
        <v>35512.370000000003</v>
      </c>
      <c r="Q66" s="268">
        <v>33380.28</v>
      </c>
      <c r="R66" s="268">
        <v>33814.160000000003</v>
      </c>
      <c r="S66" s="268">
        <v>35727.269999999997</v>
      </c>
      <c r="T66" s="268">
        <v>31794.62</v>
      </c>
      <c r="U66" s="189">
        <v>39269.75</v>
      </c>
      <c r="V66" s="189">
        <v>35232.559999999998</v>
      </c>
      <c r="W66" s="189">
        <v>37153.54</v>
      </c>
      <c r="X66" s="189">
        <v>44573.26</v>
      </c>
      <c r="Y66" s="189">
        <v>39697.730000000003</v>
      </c>
      <c r="Z66" s="189">
        <v>39003.17</v>
      </c>
      <c r="AA66" s="189">
        <v>42279.07</v>
      </c>
      <c r="AB66" s="189">
        <v>38335.35</v>
      </c>
      <c r="AC66" s="189">
        <v>37017.29</v>
      </c>
      <c r="AD66" s="189">
        <v>35390.35</v>
      </c>
      <c r="AE66" s="189">
        <v>31601.35</v>
      </c>
      <c r="AF66" s="189">
        <v>34886.65</v>
      </c>
      <c r="AG66" s="189">
        <v>38084.11</v>
      </c>
      <c r="AH66" s="189">
        <v>35232.559999999998</v>
      </c>
      <c r="AI66" s="189">
        <v>37013.25</v>
      </c>
      <c r="AJ66" s="189">
        <v>41957.36</v>
      </c>
      <c r="AK66" s="468">
        <v>34640.49</v>
      </c>
      <c r="AL66" s="468">
        <v>34966.339999999997</v>
      </c>
      <c r="AM66" s="189">
        <v>34340.94</v>
      </c>
      <c r="AN66" s="189">
        <v>34508.97</v>
      </c>
      <c r="AO66" s="189">
        <v>38419.83</v>
      </c>
      <c r="AP66" s="189">
        <v>34437.440000000002</v>
      </c>
      <c r="AQ66" s="189">
        <v>33554.5</v>
      </c>
      <c r="AR66" s="86"/>
      <c r="AS66" s="86"/>
      <c r="AT66" s="273"/>
      <c r="AU66" s="13"/>
    </row>
    <row r="67" spans="1:48" ht="15.75">
      <c r="A67" s="329"/>
      <c r="B67" s="2"/>
      <c r="C67" s="224" t="s">
        <v>74</v>
      </c>
      <c r="D67" s="4"/>
      <c r="E67" s="150"/>
      <c r="F67" s="34"/>
      <c r="G67" s="34"/>
      <c r="H67" s="34"/>
      <c r="I67" s="34"/>
      <c r="J67" s="218"/>
      <c r="K67" s="218"/>
      <c r="L67" s="219"/>
      <c r="M67" s="268">
        <v>46043.69</v>
      </c>
      <c r="N67" s="268">
        <v>38834.26</v>
      </c>
      <c r="O67" s="268">
        <v>42097.88</v>
      </c>
      <c r="P67" s="268">
        <v>46146.59</v>
      </c>
      <c r="Q67" s="268">
        <v>45092.480000000003</v>
      </c>
      <c r="R67" s="268">
        <v>56286.04</v>
      </c>
      <c r="S67" s="268">
        <v>53637.86</v>
      </c>
      <c r="T67" s="268">
        <v>53024.69</v>
      </c>
      <c r="U67" s="189">
        <v>60329.38</v>
      </c>
      <c r="V67" s="189">
        <v>52566.38</v>
      </c>
      <c r="W67" s="189">
        <v>55898</v>
      </c>
      <c r="X67" s="189">
        <v>63090.18</v>
      </c>
      <c r="Y67" s="189">
        <v>58057.31</v>
      </c>
      <c r="Z67" s="189">
        <v>61126.05</v>
      </c>
      <c r="AA67" s="189">
        <v>64352.36</v>
      </c>
      <c r="AB67" s="189">
        <v>63771</v>
      </c>
      <c r="AC67" s="189">
        <v>61878.76</v>
      </c>
      <c r="AD67" s="189">
        <v>63371.73</v>
      </c>
      <c r="AE67" s="189">
        <v>57910.1</v>
      </c>
      <c r="AF67" s="189">
        <v>56951.02</v>
      </c>
      <c r="AG67" s="189">
        <v>61218.37</v>
      </c>
      <c r="AH67" s="189">
        <v>52825.99</v>
      </c>
      <c r="AI67" s="189">
        <v>53581.11</v>
      </c>
      <c r="AJ67" s="189">
        <v>60920.4</v>
      </c>
      <c r="AK67" s="468">
        <v>49055.05</v>
      </c>
      <c r="AL67" s="468">
        <v>57480.37</v>
      </c>
      <c r="AM67" s="189">
        <v>53464.98</v>
      </c>
      <c r="AN67" s="189">
        <v>52951.29</v>
      </c>
      <c r="AO67" s="189">
        <v>60415.33</v>
      </c>
      <c r="AP67" s="189">
        <v>53839.35</v>
      </c>
      <c r="AQ67" s="189">
        <v>63451.74</v>
      </c>
      <c r="AR67" s="86"/>
      <c r="AS67" s="86"/>
      <c r="AT67" s="273"/>
      <c r="AU67" s="13"/>
    </row>
    <row r="68" spans="1:48" ht="15.75">
      <c r="A68" s="329">
        <v>19</v>
      </c>
      <c r="B68" s="37"/>
      <c r="C68" s="5" t="s">
        <v>149</v>
      </c>
      <c r="D68" s="6" t="s">
        <v>29</v>
      </c>
      <c r="E68" s="150" t="s">
        <v>75</v>
      </c>
      <c r="F68" s="150" t="s">
        <v>296</v>
      </c>
      <c r="G68" s="150"/>
      <c r="H68" s="150"/>
      <c r="I68" s="150"/>
      <c r="J68" s="83"/>
      <c r="K68" s="83"/>
      <c r="L68" s="83"/>
      <c r="M68" s="69"/>
      <c r="N68" s="83"/>
      <c r="O68" s="83"/>
      <c r="P68" s="83"/>
      <c r="Q68" s="83"/>
      <c r="R68" s="83"/>
      <c r="S68" s="83"/>
      <c r="T68" s="69"/>
      <c r="U68" s="91"/>
      <c r="V68" s="69"/>
      <c r="W68" s="69"/>
      <c r="X68" s="69"/>
      <c r="Y68" s="69"/>
      <c r="Z68" s="69"/>
      <c r="AA68" s="69"/>
      <c r="AB68" s="6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280"/>
      <c r="AU68" s="13"/>
    </row>
    <row r="69" spans="1:48" s="229" customFormat="1" ht="30">
      <c r="A69" s="330"/>
      <c r="B69" s="225"/>
      <c r="C69" s="25" t="s">
        <v>73</v>
      </c>
      <c r="D69" s="252"/>
      <c r="E69" s="82"/>
      <c r="F69" s="82"/>
      <c r="G69" s="82"/>
      <c r="H69" s="189"/>
      <c r="I69" s="189"/>
      <c r="J69" s="189"/>
      <c r="K69" s="189"/>
      <c r="L69" s="189"/>
      <c r="M69" s="253">
        <v>18056</v>
      </c>
      <c r="N69" s="253">
        <v>17861</v>
      </c>
      <c r="O69" s="253">
        <v>20299</v>
      </c>
      <c r="P69" s="189">
        <v>19357</v>
      </c>
      <c r="Q69" s="189">
        <v>20455</v>
      </c>
      <c r="R69" s="189">
        <v>21609</v>
      </c>
      <c r="S69" s="189">
        <v>20371</v>
      </c>
      <c r="T69" s="189">
        <v>20670</v>
      </c>
      <c r="U69" s="189">
        <v>25977</v>
      </c>
      <c r="V69" s="189">
        <v>21625</v>
      </c>
      <c r="W69" s="189">
        <v>21302</v>
      </c>
      <c r="X69" s="189">
        <v>26948</v>
      </c>
      <c r="Y69" s="189">
        <v>22594</v>
      </c>
      <c r="Z69" s="189">
        <v>23606</v>
      </c>
      <c r="AA69" s="189">
        <v>25292</v>
      </c>
      <c r="AB69" s="189">
        <v>24260</v>
      </c>
      <c r="AC69" s="189">
        <v>26503</v>
      </c>
      <c r="AD69" s="189">
        <v>29224</v>
      </c>
      <c r="AE69" s="189">
        <v>25346</v>
      </c>
      <c r="AF69" s="189">
        <v>26986</v>
      </c>
      <c r="AG69" s="189">
        <v>31090</v>
      </c>
      <c r="AH69" s="206">
        <v>27999</v>
      </c>
      <c r="AI69" s="206">
        <v>27395</v>
      </c>
      <c r="AJ69" s="206">
        <v>30439</v>
      </c>
      <c r="AK69" s="206">
        <v>25781</v>
      </c>
      <c r="AL69" s="206">
        <v>26997</v>
      </c>
      <c r="AM69" s="206">
        <v>27796</v>
      </c>
      <c r="AN69" s="206">
        <v>26224</v>
      </c>
      <c r="AO69" s="206">
        <v>28714</v>
      </c>
      <c r="AP69" s="206">
        <v>28424</v>
      </c>
      <c r="AQ69" s="206">
        <v>28025</v>
      </c>
      <c r="AR69" s="206">
        <v>28085</v>
      </c>
      <c r="AS69" s="254"/>
      <c r="AT69" s="281" t="s">
        <v>76</v>
      </c>
      <c r="AU69" s="13"/>
    </row>
    <row r="70" spans="1:48">
      <c r="A70" s="329"/>
      <c r="B70" s="318"/>
      <c r="C70" s="139" t="s">
        <v>74</v>
      </c>
      <c r="D70" s="4"/>
      <c r="E70" s="150"/>
      <c r="F70" s="150"/>
      <c r="G70" s="150"/>
      <c r="H70" s="14"/>
      <c r="I70" s="14"/>
      <c r="J70" s="14"/>
      <c r="K70" s="14"/>
      <c r="L70" s="14"/>
      <c r="M70" s="70">
        <v>9620</v>
      </c>
      <c r="N70" s="70">
        <v>9948</v>
      </c>
      <c r="O70" s="70">
        <v>10836</v>
      </c>
      <c r="P70" s="14">
        <v>11389</v>
      </c>
      <c r="Q70" s="14">
        <v>11866</v>
      </c>
      <c r="R70" s="14">
        <v>12581</v>
      </c>
      <c r="S70" s="14">
        <v>11642</v>
      </c>
      <c r="T70" s="14">
        <v>12626</v>
      </c>
      <c r="U70" s="14">
        <v>14939</v>
      </c>
      <c r="V70" s="14">
        <v>13237</v>
      </c>
      <c r="W70" s="14">
        <v>12971</v>
      </c>
      <c r="X70" s="14">
        <v>15348</v>
      </c>
      <c r="Y70" s="14">
        <v>14052</v>
      </c>
      <c r="Z70" s="14">
        <v>15195</v>
      </c>
      <c r="AA70" s="189">
        <v>15767</v>
      </c>
      <c r="AB70" s="373">
        <v>14061</v>
      </c>
      <c r="AC70" s="206">
        <v>15223</v>
      </c>
      <c r="AD70" s="206">
        <v>16270</v>
      </c>
      <c r="AE70" s="206">
        <v>13516</v>
      </c>
      <c r="AF70" s="206">
        <v>15392</v>
      </c>
      <c r="AG70" s="206">
        <v>15794</v>
      </c>
      <c r="AH70" s="206">
        <v>14827</v>
      </c>
      <c r="AI70" s="206">
        <v>14974</v>
      </c>
      <c r="AJ70" s="206">
        <v>16958</v>
      </c>
      <c r="AK70" s="206">
        <v>13959</v>
      </c>
      <c r="AL70" s="206">
        <v>15881</v>
      </c>
      <c r="AM70" s="206">
        <v>15609</v>
      </c>
      <c r="AN70" s="206">
        <v>13743</v>
      </c>
      <c r="AO70" s="206">
        <v>15091</v>
      </c>
      <c r="AP70" s="206">
        <v>14577</v>
      </c>
      <c r="AQ70" s="206">
        <v>13459</v>
      </c>
      <c r="AR70" s="206">
        <v>13677</v>
      </c>
      <c r="AS70" s="39"/>
      <c r="AT70" s="273"/>
      <c r="AU70" s="13"/>
    </row>
    <row r="71" spans="1:48" s="118" customFormat="1" ht="36" customHeight="1">
      <c r="A71" s="329">
        <v>20</v>
      </c>
      <c r="B71" s="319"/>
      <c r="C71" s="140" t="s">
        <v>130</v>
      </c>
      <c r="D71" s="133" t="s">
        <v>128</v>
      </c>
      <c r="E71" s="150" t="s">
        <v>129</v>
      </c>
      <c r="F71" s="150" t="s">
        <v>299</v>
      </c>
      <c r="G71" s="150"/>
      <c r="H71" s="14"/>
      <c r="I71" s="14"/>
      <c r="J71" s="177"/>
      <c r="K71" s="177"/>
      <c r="L71" s="177"/>
      <c r="M71" s="178" t="s">
        <v>131</v>
      </c>
      <c r="N71" s="178" t="s">
        <v>161</v>
      </c>
      <c r="O71" s="179" t="s">
        <v>160</v>
      </c>
      <c r="P71" s="179" t="s">
        <v>163</v>
      </c>
      <c r="Q71" s="180" t="s">
        <v>172</v>
      </c>
      <c r="R71" s="180" t="s">
        <v>174</v>
      </c>
      <c r="S71" s="180" t="s">
        <v>177</v>
      </c>
      <c r="T71" s="180" t="s">
        <v>181</v>
      </c>
      <c r="U71" s="180" t="s">
        <v>183</v>
      </c>
      <c r="V71" s="180" t="s">
        <v>186</v>
      </c>
      <c r="W71" s="180" t="s">
        <v>188</v>
      </c>
      <c r="X71" s="180" t="s">
        <v>190</v>
      </c>
      <c r="Y71" s="180" t="s">
        <v>193</v>
      </c>
      <c r="Z71" s="180" t="s">
        <v>197</v>
      </c>
      <c r="AA71" s="180" t="s">
        <v>204</v>
      </c>
      <c r="AB71" s="180" t="s">
        <v>206</v>
      </c>
      <c r="AC71" s="180" t="s">
        <v>210</v>
      </c>
      <c r="AD71" s="349" t="s">
        <v>213</v>
      </c>
      <c r="AE71" s="349" t="s">
        <v>217</v>
      </c>
      <c r="AF71" s="349" t="s">
        <v>221</v>
      </c>
      <c r="AG71" s="349" t="s">
        <v>224</v>
      </c>
      <c r="AH71" s="349" t="s">
        <v>229</v>
      </c>
      <c r="AI71" s="180" t="s">
        <v>236</v>
      </c>
      <c r="AJ71" s="180" t="s">
        <v>244</v>
      </c>
      <c r="AK71" s="180" t="s">
        <v>247</v>
      </c>
      <c r="AL71" s="420" t="s">
        <v>257</v>
      </c>
      <c r="AM71" s="420" t="s">
        <v>262</v>
      </c>
      <c r="AN71" s="180" t="s">
        <v>266</v>
      </c>
      <c r="AO71" s="180" t="s">
        <v>272</v>
      </c>
      <c r="AP71" s="180" t="s">
        <v>275</v>
      </c>
      <c r="AQ71" s="180" t="s">
        <v>279</v>
      </c>
      <c r="AR71" s="180" t="s">
        <v>283</v>
      </c>
      <c r="AS71" s="180" t="s">
        <v>298</v>
      </c>
      <c r="AT71" s="392" t="s">
        <v>132</v>
      </c>
      <c r="AU71" s="13"/>
    </row>
    <row r="72" spans="1:48" s="118" customFormat="1" ht="15.75">
      <c r="A72" s="329"/>
      <c r="B72" s="319"/>
      <c r="C72" s="140" t="s">
        <v>155</v>
      </c>
      <c r="D72" s="133"/>
      <c r="E72" s="150"/>
      <c r="F72" s="150"/>
      <c r="G72" s="150"/>
      <c r="H72" s="14"/>
      <c r="I72" s="181"/>
      <c r="J72" s="182"/>
      <c r="K72" s="182"/>
      <c r="L72" s="182"/>
      <c r="M72" s="182">
        <v>588020</v>
      </c>
      <c r="N72" s="182">
        <v>598165</v>
      </c>
      <c r="O72" s="182">
        <v>608999</v>
      </c>
      <c r="P72" s="182">
        <v>620576</v>
      </c>
      <c r="Q72" s="182">
        <f>SUM(Q73:Q76)</f>
        <v>633558</v>
      </c>
      <c r="R72" s="182">
        <f>SUM(R73:R76)</f>
        <v>638646</v>
      </c>
      <c r="S72" s="182">
        <v>642019</v>
      </c>
      <c r="T72" s="182">
        <v>637687</v>
      </c>
      <c r="U72" s="209">
        <v>633614</v>
      </c>
      <c r="V72" s="209">
        <v>629755</v>
      </c>
      <c r="W72" s="209">
        <v>631527</v>
      </c>
      <c r="X72" s="209">
        <v>617648</v>
      </c>
      <c r="Y72" s="209">
        <v>597728</v>
      </c>
      <c r="Z72" s="209">
        <v>601363</v>
      </c>
      <c r="AA72" s="209">
        <v>593323</v>
      </c>
      <c r="AB72" s="209">
        <v>573875</v>
      </c>
      <c r="AC72" s="209">
        <v>561046</v>
      </c>
      <c r="AD72" s="209">
        <v>532664</v>
      </c>
      <c r="AE72" s="209">
        <v>531081</v>
      </c>
      <c r="AF72" s="209">
        <v>550142</v>
      </c>
      <c r="AG72" s="209">
        <v>562851</v>
      </c>
      <c r="AH72" s="387">
        <v>576761</v>
      </c>
      <c r="AI72" s="304">
        <v>560942</v>
      </c>
      <c r="AJ72" s="304">
        <v>578449</v>
      </c>
      <c r="AK72" s="304">
        <v>588780</v>
      </c>
      <c r="AL72" s="304">
        <v>589138</v>
      </c>
      <c r="AM72" s="304">
        <v>595051</v>
      </c>
      <c r="AN72" s="304">
        <v>603870</v>
      </c>
      <c r="AO72" s="304">
        <v>594858</v>
      </c>
      <c r="AP72" s="304">
        <v>586908</v>
      </c>
      <c r="AQ72" s="304">
        <v>586111</v>
      </c>
      <c r="AR72" s="304">
        <v>597935</v>
      </c>
      <c r="AS72" s="304">
        <v>623200</v>
      </c>
      <c r="AT72" s="276"/>
      <c r="AU72" s="13"/>
    </row>
    <row r="73" spans="1:48" s="118" customFormat="1">
      <c r="A73" s="329"/>
      <c r="B73" s="319"/>
      <c r="C73" s="141" t="s">
        <v>151</v>
      </c>
      <c r="D73" s="133"/>
      <c r="E73" s="150"/>
      <c r="F73" s="150"/>
      <c r="G73" s="150"/>
      <c r="H73" s="14"/>
      <c r="I73" s="181"/>
      <c r="J73" s="181"/>
      <c r="K73" s="181"/>
      <c r="L73" s="181"/>
      <c r="M73" s="181">
        <v>546059</v>
      </c>
      <c r="N73" s="181">
        <v>553529</v>
      </c>
      <c r="O73" s="181">
        <v>566240</v>
      </c>
      <c r="P73" s="181">
        <v>576224</v>
      </c>
      <c r="Q73" s="181">
        <v>571600</v>
      </c>
      <c r="R73" s="181">
        <v>576731</v>
      </c>
      <c r="S73" s="181">
        <v>578462</v>
      </c>
      <c r="T73" s="181">
        <v>574664</v>
      </c>
      <c r="U73" s="210">
        <v>569889</v>
      </c>
      <c r="V73" s="210">
        <v>566077</v>
      </c>
      <c r="W73" s="210">
        <v>564832</v>
      </c>
      <c r="X73" s="210">
        <v>550454</v>
      </c>
      <c r="Y73" s="210">
        <v>532823</v>
      </c>
      <c r="Z73" s="210">
        <v>536988</v>
      </c>
      <c r="AA73" s="210">
        <v>529216</v>
      </c>
      <c r="AB73" s="298">
        <v>511257</v>
      </c>
      <c r="AC73" s="304">
        <v>498645</v>
      </c>
      <c r="AD73" s="304">
        <v>472807</v>
      </c>
      <c r="AE73" s="304">
        <v>470847</v>
      </c>
      <c r="AF73" s="304">
        <v>487289</v>
      </c>
      <c r="AG73" s="304">
        <v>498188</v>
      </c>
      <c r="AH73" s="390">
        <v>509018</v>
      </c>
      <c r="AI73" s="304">
        <v>495906</v>
      </c>
      <c r="AJ73" s="304">
        <v>509691</v>
      </c>
      <c r="AK73" s="304">
        <v>519485</v>
      </c>
      <c r="AL73" s="304">
        <v>520931</v>
      </c>
      <c r="AM73" s="304">
        <v>527979</v>
      </c>
      <c r="AN73" s="304">
        <v>535337</v>
      </c>
      <c r="AO73" s="304">
        <v>527249</v>
      </c>
      <c r="AP73" s="304">
        <v>520236</v>
      </c>
      <c r="AQ73" s="304">
        <v>517504</v>
      </c>
      <c r="AR73" s="304">
        <v>528531</v>
      </c>
      <c r="AS73" s="304">
        <v>551615</v>
      </c>
      <c r="AT73" s="276"/>
      <c r="AU73" s="13"/>
    </row>
    <row r="74" spans="1:48" s="118" customFormat="1">
      <c r="A74" s="329"/>
      <c r="B74" s="318"/>
      <c r="C74" s="142" t="s">
        <v>152</v>
      </c>
      <c r="D74" s="133"/>
      <c r="E74" s="150"/>
      <c r="F74" s="150"/>
      <c r="G74" s="150"/>
      <c r="H74" s="14"/>
      <c r="I74" s="181"/>
      <c r="J74" s="181"/>
      <c r="K74" s="181"/>
      <c r="L74" s="181"/>
      <c r="M74" s="181">
        <v>35464</v>
      </c>
      <c r="N74" s="181">
        <v>38106</v>
      </c>
      <c r="O74" s="181">
        <v>36296</v>
      </c>
      <c r="P74" s="181">
        <v>37644</v>
      </c>
      <c r="Q74" s="181">
        <v>37441</v>
      </c>
      <c r="R74" s="181">
        <v>37430</v>
      </c>
      <c r="S74" s="181">
        <v>39012</v>
      </c>
      <c r="T74" s="181">
        <v>38825</v>
      </c>
      <c r="U74" s="210">
        <v>39405</v>
      </c>
      <c r="V74" s="210">
        <v>39493</v>
      </c>
      <c r="W74" s="210">
        <v>42467</v>
      </c>
      <c r="X74" s="210">
        <v>43241</v>
      </c>
      <c r="Y74" s="210">
        <v>41604</v>
      </c>
      <c r="Z74" s="210">
        <v>40917</v>
      </c>
      <c r="AA74" s="210">
        <v>40926</v>
      </c>
      <c r="AB74" s="298">
        <v>39642</v>
      </c>
      <c r="AC74" s="304">
        <v>39643</v>
      </c>
      <c r="AD74" s="304">
        <v>37605</v>
      </c>
      <c r="AE74" s="304">
        <v>37762</v>
      </c>
      <c r="AF74" s="304">
        <v>39938</v>
      </c>
      <c r="AG74" s="304">
        <v>41323</v>
      </c>
      <c r="AH74" s="390">
        <v>44027</v>
      </c>
      <c r="AI74" s="304">
        <v>41751</v>
      </c>
      <c r="AJ74" s="304">
        <v>45200</v>
      </c>
      <c r="AK74" s="304">
        <v>45657</v>
      </c>
      <c r="AL74" s="304">
        <v>44902</v>
      </c>
      <c r="AM74" s="304">
        <v>43832</v>
      </c>
      <c r="AN74" s="304">
        <v>44904</v>
      </c>
      <c r="AO74" s="304">
        <v>44354</v>
      </c>
      <c r="AP74" s="304">
        <v>43731</v>
      </c>
      <c r="AQ74" s="304">
        <v>45923</v>
      </c>
      <c r="AR74" s="304">
        <v>46338</v>
      </c>
      <c r="AS74" s="304">
        <v>48328</v>
      </c>
      <c r="AT74" s="276"/>
      <c r="AU74" s="13"/>
      <c r="AV74" s="244"/>
    </row>
    <row r="75" spans="1:48" s="118" customFormat="1">
      <c r="A75" s="329"/>
      <c r="B75" s="318"/>
      <c r="C75" s="142" t="s">
        <v>153</v>
      </c>
      <c r="D75" s="134"/>
      <c r="E75" s="150"/>
      <c r="F75" s="150"/>
      <c r="G75" s="150"/>
      <c r="H75" s="14"/>
      <c r="I75" s="181"/>
      <c r="J75" s="181"/>
      <c r="K75" s="181"/>
      <c r="L75" s="181"/>
      <c r="M75" s="181">
        <v>1508</v>
      </c>
      <c r="N75" s="181">
        <v>1515</v>
      </c>
      <c r="O75" s="181">
        <v>1498</v>
      </c>
      <c r="P75" s="181">
        <v>1552</v>
      </c>
      <c r="Q75" s="181">
        <v>19407</v>
      </c>
      <c r="R75" s="181">
        <v>19379</v>
      </c>
      <c r="S75" s="181">
        <v>19304</v>
      </c>
      <c r="T75" s="181">
        <v>19036</v>
      </c>
      <c r="U75" s="210">
        <v>19114</v>
      </c>
      <c r="V75" s="210">
        <v>19011</v>
      </c>
      <c r="W75" s="210">
        <v>19040</v>
      </c>
      <c r="X75" s="210">
        <v>18821</v>
      </c>
      <c r="Y75" s="210">
        <v>18299</v>
      </c>
      <c r="Z75" s="210">
        <v>18438</v>
      </c>
      <c r="AA75" s="210">
        <v>18210</v>
      </c>
      <c r="AB75" s="298">
        <v>17985</v>
      </c>
      <c r="AC75" s="305">
        <v>17832</v>
      </c>
      <c r="AD75" s="305">
        <v>17427</v>
      </c>
      <c r="AE75" s="305">
        <v>17625</v>
      </c>
      <c r="AF75" s="305">
        <v>17881</v>
      </c>
      <c r="AG75" s="305">
        <v>18182</v>
      </c>
      <c r="AH75" s="391">
        <v>18478</v>
      </c>
      <c r="AI75" s="304">
        <v>18187</v>
      </c>
      <c r="AJ75" s="304">
        <v>18392</v>
      </c>
      <c r="AK75" s="304">
        <v>18466</v>
      </c>
      <c r="AL75" s="304">
        <v>18192</v>
      </c>
      <c r="AM75" s="304">
        <v>18239</v>
      </c>
      <c r="AN75" s="304">
        <v>18444</v>
      </c>
      <c r="AO75" s="304">
        <v>18194</v>
      </c>
      <c r="AP75" s="304">
        <v>17939</v>
      </c>
      <c r="AQ75" s="304">
        <v>17910</v>
      </c>
      <c r="AR75" s="304">
        <v>18218</v>
      </c>
      <c r="AS75" s="304">
        <v>18365</v>
      </c>
      <c r="AT75" s="276"/>
      <c r="AU75" s="13"/>
    </row>
    <row r="76" spans="1:48" s="118" customFormat="1">
      <c r="A76" s="329"/>
      <c r="B76" s="318"/>
      <c r="C76" s="142" t="s">
        <v>154</v>
      </c>
      <c r="D76" s="134"/>
      <c r="E76" s="150"/>
      <c r="F76" s="150"/>
      <c r="G76" s="150"/>
      <c r="H76" s="14"/>
      <c r="I76" s="181"/>
      <c r="J76" s="181"/>
      <c r="K76" s="181"/>
      <c r="L76" s="181"/>
      <c r="M76" s="181">
        <v>4990</v>
      </c>
      <c r="N76" s="181">
        <v>5016</v>
      </c>
      <c r="O76" s="181">
        <v>4965</v>
      </c>
      <c r="P76" s="181">
        <v>5156</v>
      </c>
      <c r="Q76" s="181">
        <v>5110</v>
      </c>
      <c r="R76" s="181">
        <v>5106</v>
      </c>
      <c r="S76" s="181">
        <v>5242</v>
      </c>
      <c r="T76" s="181">
        <v>5162</v>
      </c>
      <c r="U76" s="210">
        <v>5207</v>
      </c>
      <c r="V76" s="210">
        <v>5174</v>
      </c>
      <c r="W76" s="210">
        <v>5187</v>
      </c>
      <c r="X76" s="210">
        <v>5132</v>
      </c>
      <c r="Y76" s="210">
        <v>5001</v>
      </c>
      <c r="Z76" s="210">
        <v>5019</v>
      </c>
      <c r="AA76" s="210">
        <v>4970</v>
      </c>
      <c r="AB76" s="298">
        <v>4991</v>
      </c>
      <c r="AC76" s="304">
        <v>4926</v>
      </c>
      <c r="AD76" s="304">
        <v>4826</v>
      </c>
      <c r="AE76" s="304">
        <v>4847</v>
      </c>
      <c r="AF76" s="304">
        <v>5033</v>
      </c>
      <c r="AG76" s="304">
        <v>5159</v>
      </c>
      <c r="AH76" s="390">
        <v>5238</v>
      </c>
      <c r="AI76" s="305">
        <v>5098</v>
      </c>
      <c r="AJ76" s="305">
        <v>5165</v>
      </c>
      <c r="AK76" s="305">
        <v>5172</v>
      </c>
      <c r="AL76" s="305">
        <v>5113</v>
      </c>
      <c r="AM76" s="305">
        <v>5002</v>
      </c>
      <c r="AN76" s="305">
        <v>5185</v>
      </c>
      <c r="AO76" s="305">
        <v>5061</v>
      </c>
      <c r="AP76" s="305">
        <v>5002</v>
      </c>
      <c r="AQ76" s="305">
        <v>4773</v>
      </c>
      <c r="AR76" s="305">
        <v>4848</v>
      </c>
      <c r="AS76" s="305">
        <v>4892</v>
      </c>
      <c r="AT76" s="276"/>
      <c r="AU76" s="13"/>
    </row>
    <row r="77" spans="1:48" s="118" customFormat="1">
      <c r="A77" s="329"/>
      <c r="B77" s="318"/>
      <c r="C77" s="142" t="s">
        <v>150</v>
      </c>
      <c r="D77" s="134"/>
      <c r="E77" s="134"/>
      <c r="F77" s="150"/>
      <c r="G77" s="150"/>
      <c r="H77" s="14"/>
      <c r="I77" s="14"/>
      <c r="J77" s="14"/>
      <c r="K77" s="14"/>
      <c r="L77" s="14"/>
      <c r="M77" s="181"/>
      <c r="N77" s="181"/>
      <c r="O77" s="70"/>
      <c r="P77" s="69"/>
      <c r="Q77" s="39"/>
      <c r="R77" s="13"/>
      <c r="S77" s="39"/>
      <c r="T77" s="70"/>
      <c r="U77" s="70"/>
      <c r="V77" s="70"/>
      <c r="W77" s="70"/>
      <c r="X77" s="39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J77" s="244"/>
      <c r="AK77" s="244"/>
      <c r="AL77" s="244"/>
      <c r="AN77" s="244"/>
      <c r="AO77" s="244"/>
      <c r="AP77" s="244"/>
      <c r="AQ77" s="13"/>
      <c r="AR77" s="13"/>
      <c r="AS77" s="13"/>
      <c r="AT77" s="273"/>
      <c r="AU77" s="13"/>
    </row>
    <row r="78" spans="1:48" s="118" customFormat="1">
      <c r="A78" s="329"/>
      <c r="B78" s="135"/>
      <c r="D78" s="127"/>
      <c r="E78" s="127"/>
      <c r="F78" s="126"/>
      <c r="G78" s="126"/>
      <c r="H78" s="14"/>
      <c r="I78" s="14"/>
      <c r="J78" s="14"/>
      <c r="K78" s="14"/>
      <c r="L78" s="14"/>
      <c r="M78" s="39"/>
      <c r="N78" s="132"/>
      <c r="O78" s="70"/>
      <c r="P78" s="39"/>
      <c r="Q78" s="39"/>
      <c r="R78" s="39"/>
      <c r="S78" s="39"/>
      <c r="T78" s="70"/>
      <c r="U78" s="70"/>
      <c r="V78" s="70"/>
      <c r="W78" s="70"/>
      <c r="X78" s="39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9"/>
      <c r="AR78" s="39"/>
      <c r="AS78" s="39"/>
      <c r="AT78" s="273"/>
      <c r="AU78" s="13"/>
    </row>
    <row r="79" spans="1:48" ht="21">
      <c r="A79" s="328" t="s">
        <v>77</v>
      </c>
      <c r="B79" s="317"/>
      <c r="C79" s="494" t="s">
        <v>78</v>
      </c>
      <c r="D79" s="495"/>
      <c r="E79" s="495"/>
      <c r="F79" s="495"/>
      <c r="G79" s="495"/>
      <c r="H79" s="495"/>
      <c r="I79" s="495"/>
      <c r="J79" s="495"/>
      <c r="K79" s="495"/>
      <c r="L79" s="495"/>
      <c r="M79" s="495"/>
      <c r="N79" s="495"/>
      <c r="O79" s="495"/>
      <c r="P79" s="15"/>
      <c r="Q79" s="33"/>
      <c r="R79" s="43"/>
      <c r="S79" s="50"/>
      <c r="T79" s="60"/>
      <c r="U79" s="76"/>
      <c r="V79" s="81"/>
      <c r="W79" s="88"/>
      <c r="X79" s="95"/>
      <c r="Y79" s="116"/>
      <c r="Z79" s="231"/>
      <c r="AA79" s="241"/>
      <c r="AB79" s="260"/>
      <c r="AC79" s="266"/>
      <c r="AD79" s="307"/>
      <c r="AE79" s="346"/>
      <c r="AF79" s="360"/>
      <c r="AG79" s="368"/>
      <c r="AH79" s="375"/>
      <c r="AI79" s="384"/>
      <c r="AJ79" s="400"/>
      <c r="AK79" s="405"/>
      <c r="AL79" s="409"/>
      <c r="AM79" s="412"/>
      <c r="AN79" s="426"/>
      <c r="AO79" s="429"/>
      <c r="AP79" s="441"/>
      <c r="AQ79" s="17"/>
      <c r="AR79" s="17"/>
      <c r="AS79" s="17"/>
      <c r="AT79" s="273"/>
      <c r="AU79" s="13"/>
    </row>
    <row r="80" spans="1:48" ht="51" customHeight="1">
      <c r="A80" s="329">
        <v>21</v>
      </c>
      <c r="B80" s="37"/>
      <c r="C80" s="5" t="s">
        <v>237</v>
      </c>
      <c r="D80" s="6" t="s">
        <v>91</v>
      </c>
      <c r="E80" s="48"/>
      <c r="F80" s="64"/>
      <c r="G80" s="235" t="s">
        <v>5</v>
      </c>
      <c r="H80" s="150"/>
      <c r="I80" s="150"/>
      <c r="J80" s="150"/>
      <c r="K80" s="123"/>
      <c r="L80" s="235" t="s">
        <v>6</v>
      </c>
      <c r="M80" s="235" t="s">
        <v>120</v>
      </c>
      <c r="N80" s="39"/>
      <c r="O80" s="39"/>
      <c r="P80" s="39"/>
      <c r="Q80" s="39"/>
      <c r="R80" s="469" t="s">
        <v>300</v>
      </c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150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466" t="s">
        <v>301</v>
      </c>
      <c r="AU80" s="13"/>
    </row>
    <row r="81" spans="1:48">
      <c r="A81" s="329"/>
      <c r="B81" s="37"/>
      <c r="C81" s="9" t="s">
        <v>121</v>
      </c>
      <c r="D81" s="4"/>
      <c r="E81" s="38"/>
      <c r="F81" s="150"/>
      <c r="G81" s="72">
        <v>1188.7</v>
      </c>
      <c r="H81" s="150"/>
      <c r="I81" s="150"/>
      <c r="J81" s="150"/>
      <c r="K81" s="150"/>
      <c r="L81" s="270">
        <v>1243.68</v>
      </c>
      <c r="M81" s="270">
        <v>1294.71</v>
      </c>
      <c r="O81" s="39"/>
      <c r="P81" s="39"/>
      <c r="Q81" s="39"/>
      <c r="R81" s="467">
        <v>1355.42</v>
      </c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150"/>
      <c r="AF81" s="150"/>
      <c r="AG81" s="378"/>
      <c r="AH81" s="378"/>
      <c r="AI81" s="388"/>
      <c r="AJ81" s="388"/>
      <c r="AK81" s="388"/>
      <c r="AL81" s="388"/>
      <c r="AM81" s="388"/>
      <c r="AN81" s="388"/>
      <c r="AO81" s="388"/>
      <c r="AP81" s="388"/>
      <c r="AQ81" s="460"/>
      <c r="AR81" s="460"/>
      <c r="AS81" s="460"/>
      <c r="AT81" s="273"/>
      <c r="AU81" s="13"/>
    </row>
    <row r="82" spans="1:48" ht="15.75">
      <c r="A82" s="327"/>
      <c r="B82" s="1"/>
      <c r="C82" s="18" t="s">
        <v>92</v>
      </c>
      <c r="D82" s="19"/>
      <c r="E82" s="18"/>
      <c r="F82" s="381"/>
      <c r="G82" s="72">
        <v>1078.6099999999999</v>
      </c>
      <c r="H82" s="150"/>
      <c r="I82" s="150"/>
      <c r="J82" s="150"/>
      <c r="K82" s="150"/>
      <c r="L82" s="270">
        <v>1095.8599999999999</v>
      </c>
      <c r="M82" s="270">
        <v>1077.42</v>
      </c>
      <c r="O82" s="39"/>
      <c r="P82" s="39"/>
      <c r="Q82" s="39"/>
      <c r="R82" s="467">
        <v>1127.43</v>
      </c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80"/>
      <c r="AE82" s="150"/>
      <c r="AF82" s="150"/>
      <c r="AG82" s="379"/>
      <c r="AH82" s="379"/>
      <c r="AI82" s="389"/>
      <c r="AJ82" s="389"/>
      <c r="AK82" s="389"/>
      <c r="AL82" s="389"/>
      <c r="AM82" s="389"/>
      <c r="AN82" s="389"/>
      <c r="AO82" s="389"/>
      <c r="AP82" s="389"/>
      <c r="AQ82" s="460"/>
      <c r="AR82" s="460"/>
      <c r="AS82" s="460"/>
      <c r="AT82" s="273"/>
      <c r="AU82" s="13"/>
    </row>
    <row r="83" spans="1:48">
      <c r="A83" s="329"/>
      <c r="B83" s="37"/>
      <c r="C83" s="9" t="s">
        <v>93</v>
      </c>
      <c r="D83" s="4"/>
      <c r="E83" s="38"/>
      <c r="F83" s="379"/>
      <c r="G83" s="72">
        <v>477.48</v>
      </c>
      <c r="H83" s="150"/>
      <c r="I83" s="150"/>
      <c r="J83" s="150"/>
      <c r="K83" s="150"/>
      <c r="L83" s="270">
        <v>513.24</v>
      </c>
      <c r="M83" s="270">
        <v>511.01</v>
      </c>
      <c r="O83" s="39"/>
      <c r="P83" s="39"/>
      <c r="Q83" s="39"/>
      <c r="R83" s="467">
        <v>547.48</v>
      </c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80"/>
      <c r="AE83" s="150"/>
      <c r="AF83" s="150"/>
      <c r="AG83" s="378"/>
      <c r="AH83" s="378"/>
      <c r="AI83" s="388"/>
      <c r="AJ83" s="388"/>
      <c r="AK83" s="388"/>
      <c r="AL83" s="388"/>
      <c r="AM83" s="388"/>
      <c r="AN83" s="388"/>
      <c r="AO83" s="388"/>
      <c r="AP83" s="388"/>
      <c r="AQ83" s="388"/>
      <c r="AR83" s="388"/>
      <c r="AS83" s="388"/>
      <c r="AT83" s="273"/>
      <c r="AU83" s="13"/>
    </row>
    <row r="84" spans="1:48">
      <c r="A84" s="329"/>
      <c r="B84" s="37"/>
      <c r="C84" s="9" t="s">
        <v>94</v>
      </c>
      <c r="D84" s="4"/>
      <c r="E84" s="38"/>
      <c r="F84" s="150"/>
      <c r="G84" s="72">
        <v>230.25</v>
      </c>
      <c r="H84" s="150"/>
      <c r="I84" s="150"/>
      <c r="J84" s="150"/>
      <c r="K84" s="150"/>
      <c r="L84" s="270">
        <v>254.63</v>
      </c>
      <c r="M84" s="270">
        <v>273.02</v>
      </c>
      <c r="O84" s="39"/>
      <c r="P84" s="39"/>
      <c r="Q84" s="39"/>
      <c r="R84" s="467">
        <v>275.04000000000002</v>
      </c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273"/>
      <c r="AU84" s="13"/>
    </row>
    <row r="85" spans="1:48" ht="15.75">
      <c r="A85" s="329">
        <v>22</v>
      </c>
      <c r="B85" s="37"/>
      <c r="C85" s="5" t="s">
        <v>79</v>
      </c>
      <c r="D85" s="6" t="s">
        <v>29</v>
      </c>
      <c r="E85" s="26"/>
      <c r="F85" s="204"/>
      <c r="G85" s="150"/>
      <c r="H85" s="150"/>
      <c r="I85" s="150"/>
      <c r="J85" s="220"/>
      <c r="K85" s="220"/>
      <c r="L85" s="220"/>
      <c r="M85" s="216">
        <v>44287</v>
      </c>
      <c r="N85" s="216">
        <v>44317</v>
      </c>
      <c r="O85" s="216">
        <v>44348</v>
      </c>
      <c r="P85" s="216">
        <v>44378</v>
      </c>
      <c r="Q85" s="216">
        <v>44409</v>
      </c>
      <c r="R85" s="216">
        <v>44440</v>
      </c>
      <c r="S85" s="216">
        <v>44470</v>
      </c>
      <c r="T85" s="216">
        <v>44501</v>
      </c>
      <c r="U85" s="216">
        <v>44531</v>
      </c>
      <c r="V85" s="216">
        <v>44562</v>
      </c>
      <c r="W85" s="216">
        <v>44593</v>
      </c>
      <c r="X85" s="40">
        <v>44621</v>
      </c>
      <c r="Y85" s="40">
        <v>44652</v>
      </c>
      <c r="Z85" s="40">
        <v>44682</v>
      </c>
      <c r="AA85" s="40">
        <v>44734</v>
      </c>
      <c r="AB85" s="40">
        <v>44764</v>
      </c>
      <c r="AC85" s="40">
        <v>44774</v>
      </c>
      <c r="AD85" s="40">
        <v>44826</v>
      </c>
      <c r="AE85" s="40">
        <v>44835</v>
      </c>
      <c r="AF85" s="40">
        <v>44866</v>
      </c>
      <c r="AG85" s="40">
        <v>44896</v>
      </c>
      <c r="AH85" s="40">
        <v>44927</v>
      </c>
      <c r="AI85" s="40">
        <v>44980</v>
      </c>
      <c r="AJ85" s="40">
        <v>45008</v>
      </c>
      <c r="AK85" s="40">
        <v>45039</v>
      </c>
      <c r="AL85" s="40">
        <v>45069</v>
      </c>
      <c r="AM85" s="40">
        <v>45100</v>
      </c>
      <c r="AN85" s="40">
        <v>45108</v>
      </c>
      <c r="AO85" s="40">
        <v>45161</v>
      </c>
      <c r="AP85" s="40">
        <v>45192</v>
      </c>
      <c r="AQ85" s="40">
        <v>45200</v>
      </c>
      <c r="AR85" s="40">
        <v>45231</v>
      </c>
      <c r="AS85" s="40">
        <v>45261</v>
      </c>
      <c r="AT85" s="282"/>
      <c r="AU85" s="13"/>
    </row>
    <row r="86" spans="1:48" ht="39" customHeight="1">
      <c r="A86" s="327"/>
      <c r="B86" s="1"/>
      <c r="C86" s="18" t="s">
        <v>80</v>
      </c>
      <c r="D86" s="58" t="s">
        <v>29</v>
      </c>
      <c r="E86" s="71" t="s">
        <v>169</v>
      </c>
      <c r="F86" s="516" t="s">
        <v>299</v>
      </c>
      <c r="G86" s="150"/>
      <c r="H86" s="150"/>
      <c r="I86" s="150"/>
      <c r="J86" s="183"/>
      <c r="K86" s="183"/>
      <c r="L86" s="183"/>
      <c r="M86" s="183">
        <v>51.616000000000007</v>
      </c>
      <c r="N86" s="183">
        <v>53.27</v>
      </c>
      <c r="O86" s="183">
        <v>51.04</v>
      </c>
      <c r="P86" s="183">
        <v>54.35</v>
      </c>
      <c r="Q86" s="183">
        <v>53.74</v>
      </c>
      <c r="R86" s="183">
        <v>51.7</v>
      </c>
      <c r="S86" s="183">
        <v>63.83</v>
      </c>
      <c r="T86" s="183">
        <v>67.84</v>
      </c>
      <c r="U86" s="56">
        <v>74.78</v>
      </c>
      <c r="V86" s="56">
        <v>79.599999999999994</v>
      </c>
      <c r="W86" s="56">
        <v>79.540000000000006</v>
      </c>
      <c r="X86" s="56">
        <v>95.76</v>
      </c>
      <c r="Y86" s="56">
        <v>66.58</v>
      </c>
      <c r="Z86" s="72">
        <v>71.3</v>
      </c>
      <c r="AA86" s="72">
        <v>67.59</v>
      </c>
      <c r="AB86" s="72">
        <v>60.42</v>
      </c>
      <c r="AC86" s="150">
        <v>58.33</v>
      </c>
      <c r="AD86" s="150">
        <v>57.93</v>
      </c>
      <c r="AE86" s="150">
        <v>66.11</v>
      </c>
      <c r="AF86" s="150">
        <v>75.87</v>
      </c>
      <c r="AG86" s="150">
        <v>82.87</v>
      </c>
      <c r="AH86" s="150">
        <v>89.96</v>
      </c>
      <c r="AI86" s="150">
        <v>86.62</v>
      </c>
      <c r="AJ86" s="150">
        <v>107.84</v>
      </c>
      <c r="AK86" s="150">
        <v>73.14</v>
      </c>
      <c r="AL86" s="150">
        <v>76.13</v>
      </c>
      <c r="AM86" s="39">
        <v>73.92</v>
      </c>
      <c r="AN86" s="39">
        <v>69.290000000000006</v>
      </c>
      <c r="AO86" s="39">
        <v>68.37</v>
      </c>
      <c r="AP86" s="39">
        <v>67.27</v>
      </c>
      <c r="AQ86" s="39">
        <v>78.650000000000006</v>
      </c>
      <c r="AR86" s="39">
        <v>84.52</v>
      </c>
      <c r="AS86" s="39">
        <v>92.92</v>
      </c>
      <c r="AT86" s="283" t="s">
        <v>179</v>
      </c>
      <c r="AU86" s="13"/>
    </row>
    <row r="87" spans="1:48" ht="31.5" customHeight="1">
      <c r="A87" s="329"/>
      <c r="B87" s="37"/>
      <c r="C87" s="18" t="s">
        <v>81</v>
      </c>
      <c r="D87" s="19"/>
      <c r="E87" s="151" t="s">
        <v>37</v>
      </c>
      <c r="F87" s="150" t="s">
        <v>284</v>
      </c>
      <c r="G87" s="150"/>
      <c r="H87" s="150"/>
      <c r="I87" s="150"/>
      <c r="J87" s="150"/>
      <c r="K87" s="150"/>
      <c r="L87" s="150"/>
      <c r="M87" s="150">
        <v>2493.2600000000002</v>
      </c>
      <c r="N87" s="150">
        <v>2437.96</v>
      </c>
      <c r="O87" s="150">
        <v>2481.66</v>
      </c>
      <c r="P87" s="184">
        <v>2548.7800000000002</v>
      </c>
      <c r="Q87" s="184">
        <v>2518.56</v>
      </c>
      <c r="R87" s="184">
        <v>2443.3000000000002</v>
      </c>
      <c r="S87" s="205">
        <v>2512.46</v>
      </c>
      <c r="T87" s="74">
        <v>2431.44</v>
      </c>
      <c r="U87" s="74">
        <v>2509.98</v>
      </c>
      <c r="V87" s="74">
        <v>2511.66</v>
      </c>
      <c r="W87" s="74">
        <v>2272.2600000000002</v>
      </c>
      <c r="X87" s="74">
        <v>2526.11</v>
      </c>
      <c r="Y87" s="74">
        <v>2469.67</v>
      </c>
      <c r="Z87" s="74">
        <v>2550.0500000000002</v>
      </c>
      <c r="AA87" s="74">
        <v>2439.3200000000002</v>
      </c>
      <c r="AB87" s="74">
        <v>2453.19</v>
      </c>
      <c r="AC87" s="74">
        <v>2435.4699999999998</v>
      </c>
      <c r="AD87" s="74">
        <v>2386.38</v>
      </c>
      <c r="AE87" s="424">
        <v>2465</v>
      </c>
      <c r="AF87" s="67">
        <v>2405.0700000000002</v>
      </c>
      <c r="AG87" s="67">
        <v>2481.2800000000002</v>
      </c>
      <c r="AH87" s="67">
        <v>2485.23</v>
      </c>
      <c r="AI87" s="67">
        <v>2161.37</v>
      </c>
      <c r="AJ87" s="67">
        <v>2454.14</v>
      </c>
      <c r="AK87" s="67">
        <v>2382.29</v>
      </c>
      <c r="AL87" s="67">
        <v>2500.63</v>
      </c>
      <c r="AM87" s="67">
        <v>2425.71</v>
      </c>
      <c r="AN87" s="67">
        <v>2503.66</v>
      </c>
      <c r="AO87" s="67">
        <v>2487.7199999999998</v>
      </c>
      <c r="AP87" s="67">
        <v>2377.9</v>
      </c>
      <c r="AQ87" s="67">
        <v>2489.2600000000002</v>
      </c>
      <c r="AS87" s="299"/>
      <c r="AT87" s="505" t="s">
        <v>114</v>
      </c>
      <c r="AU87" s="13"/>
    </row>
    <row r="88" spans="1:48" ht="25.5" customHeight="1">
      <c r="A88" s="329"/>
      <c r="B88" s="37"/>
      <c r="C88" s="18" t="s">
        <v>82</v>
      </c>
      <c r="D88" s="19"/>
      <c r="E88" s="151" t="s">
        <v>37</v>
      </c>
      <c r="F88" s="150" t="s">
        <v>284</v>
      </c>
      <c r="G88" s="150"/>
      <c r="H88" s="150"/>
      <c r="I88" s="150"/>
      <c r="J88" s="150"/>
      <c r="K88" s="150"/>
      <c r="L88" s="72"/>
      <c r="M88" s="72">
        <v>2651.49</v>
      </c>
      <c r="N88" s="150">
        <v>2739.65</v>
      </c>
      <c r="O88" s="150">
        <v>2777.43</v>
      </c>
      <c r="P88" s="184">
        <v>2891.96</v>
      </c>
      <c r="Q88" s="184">
        <v>2923.94</v>
      </c>
      <c r="R88" s="184">
        <v>2902.4</v>
      </c>
      <c r="S88" s="205">
        <v>3016.81</v>
      </c>
      <c r="T88" s="74">
        <v>2869.47</v>
      </c>
      <c r="U88" s="74">
        <v>2896.69</v>
      </c>
      <c r="V88" s="74">
        <v>2861.09</v>
      </c>
      <c r="W88" s="74">
        <v>2602.2600000000002</v>
      </c>
      <c r="X88" s="74">
        <v>2886.23</v>
      </c>
      <c r="Y88" s="74">
        <v>2826.73</v>
      </c>
      <c r="Z88" s="74">
        <v>2913.65</v>
      </c>
      <c r="AA88" s="74">
        <v>2812.78</v>
      </c>
      <c r="AB88" s="74">
        <v>2882.54</v>
      </c>
      <c r="AC88" s="74">
        <v>2895.77</v>
      </c>
      <c r="AD88" s="74">
        <v>2852.28</v>
      </c>
      <c r="AE88" s="424">
        <v>2893</v>
      </c>
      <c r="AF88" s="67">
        <v>2839.04</v>
      </c>
      <c r="AG88" s="67">
        <v>2951.05</v>
      </c>
      <c r="AH88" s="67">
        <v>2974.84</v>
      </c>
      <c r="AI88" s="67">
        <v>2651.39</v>
      </c>
      <c r="AJ88" s="67">
        <v>2956.06</v>
      </c>
      <c r="AK88" s="67">
        <v>2744.59</v>
      </c>
      <c r="AL88" s="67">
        <v>2909.36</v>
      </c>
      <c r="AM88" s="67">
        <v>21538.45</v>
      </c>
      <c r="AN88" s="67">
        <v>3123.13</v>
      </c>
      <c r="AO88" s="67">
        <v>3165.61</v>
      </c>
      <c r="AP88" s="67">
        <v>3026.61</v>
      </c>
      <c r="AQ88" s="67">
        <v>3161.07</v>
      </c>
      <c r="AR88" s="299"/>
      <c r="AS88" s="299"/>
      <c r="AT88" s="505"/>
      <c r="AU88" s="13"/>
    </row>
    <row r="89" spans="1:48" ht="30">
      <c r="A89" s="329">
        <v>23</v>
      </c>
      <c r="B89" s="37"/>
      <c r="C89" s="3" t="s">
        <v>83</v>
      </c>
      <c r="D89" s="6" t="s">
        <v>29</v>
      </c>
      <c r="E89" s="4" t="s">
        <v>37</v>
      </c>
      <c r="F89" s="71" t="s">
        <v>84</v>
      </c>
      <c r="G89" s="150"/>
      <c r="H89" s="150"/>
      <c r="I89" s="150"/>
      <c r="J89" s="150"/>
      <c r="K89" s="150"/>
      <c r="L89" s="150"/>
      <c r="M89" s="73"/>
      <c r="N89" s="150"/>
      <c r="O89" s="39"/>
      <c r="P89" s="39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67"/>
      <c r="AM89" s="73"/>
      <c r="AN89" s="73"/>
      <c r="AO89" s="73"/>
      <c r="AP89" s="73"/>
      <c r="AQ89" s="73"/>
      <c r="AR89" s="73"/>
      <c r="AS89" s="73"/>
      <c r="AT89" s="280" t="s">
        <v>226</v>
      </c>
      <c r="AU89" s="13"/>
    </row>
    <row r="90" spans="1:48">
      <c r="A90" s="327"/>
      <c r="B90" s="1"/>
      <c r="C90" s="9" t="s">
        <v>85</v>
      </c>
      <c r="D90" s="4"/>
      <c r="E90" s="4"/>
      <c r="F90" s="150"/>
      <c r="G90" s="150"/>
      <c r="H90" s="150"/>
      <c r="I90" s="150"/>
      <c r="J90" s="39"/>
      <c r="K90" s="98"/>
      <c r="L90" s="39"/>
      <c r="M90" s="207">
        <v>3220.5432200021169</v>
      </c>
      <c r="N90" s="207">
        <v>3153.754813155906</v>
      </c>
      <c r="O90" s="207">
        <v>2765.3133720963788</v>
      </c>
      <c r="P90" s="98">
        <v>3199.7105594128948</v>
      </c>
      <c r="Q90" s="207">
        <v>3085.0731967434999</v>
      </c>
      <c r="R90" s="98">
        <v>3079.5614208299999</v>
      </c>
      <c r="S90" s="207">
        <v>3447.4377522685122</v>
      </c>
      <c r="T90" s="98">
        <v>3690.494222088606</v>
      </c>
      <c r="U90" s="98">
        <v>3723.3176237106832</v>
      </c>
      <c r="V90" s="98">
        <v>3690.6213658616525</v>
      </c>
      <c r="W90" s="98">
        <v>3306.3172092305385</v>
      </c>
      <c r="X90" s="98">
        <v>3876</v>
      </c>
      <c r="Y90" s="98">
        <v>3640.3148956665591</v>
      </c>
      <c r="Z90" s="98">
        <v>3706.8169017940909</v>
      </c>
      <c r="AA90" s="98">
        <v>3683.1059262477243</v>
      </c>
      <c r="AB90" s="98">
        <v>3632.0486238618114</v>
      </c>
      <c r="AC90" s="98">
        <v>3285.3754293426323</v>
      </c>
      <c r="AD90" s="98">
        <v>3109.0824638574622</v>
      </c>
      <c r="AE90" s="98">
        <v>3340.4607475145158</v>
      </c>
      <c r="AF90" s="39">
        <v>3330</v>
      </c>
      <c r="AG90" s="39">
        <v>3690</v>
      </c>
      <c r="AH90" s="39">
        <v>3822</v>
      </c>
      <c r="AI90" s="39">
        <v>3527</v>
      </c>
      <c r="AJ90" s="39">
        <v>4051</v>
      </c>
      <c r="AK90" s="39">
        <v>3618</v>
      </c>
      <c r="AL90" s="39">
        <v>3826</v>
      </c>
      <c r="AM90" s="39">
        <v>3782</v>
      </c>
      <c r="AN90" s="39">
        <v>3792</v>
      </c>
      <c r="AO90" s="39">
        <v>3834</v>
      </c>
      <c r="AP90" s="39">
        <v>3561</v>
      </c>
      <c r="AQ90" s="39">
        <v>3294</v>
      </c>
      <c r="AR90" s="39">
        <v>3558</v>
      </c>
      <c r="AS90" s="39"/>
      <c r="AT90" s="273"/>
      <c r="AU90" s="13"/>
      <c r="AV90" s="380"/>
    </row>
    <row r="91" spans="1:48" ht="15.75" thickBot="1">
      <c r="A91" s="329"/>
      <c r="B91" s="37"/>
      <c r="C91" s="9" t="s">
        <v>86</v>
      </c>
      <c r="D91" s="4"/>
      <c r="E91" s="4"/>
      <c r="F91" s="150"/>
      <c r="G91" s="150"/>
      <c r="H91" s="150"/>
      <c r="I91" s="150"/>
      <c r="J91" s="39"/>
      <c r="K91" s="39"/>
      <c r="L91" s="39"/>
      <c r="M91" s="98">
        <v>8766.2287725259375</v>
      </c>
      <c r="N91" s="207">
        <v>8339.8478735003828</v>
      </c>
      <c r="O91" s="207">
        <v>8304.8259059086267</v>
      </c>
      <c r="P91" s="207">
        <v>8930.3296192700764</v>
      </c>
      <c r="Q91" s="207">
        <v>8343.1722418462141</v>
      </c>
      <c r="R91" s="98">
        <v>7776.9636030287729</v>
      </c>
      <c r="S91" s="207">
        <v>9129.2006637909617</v>
      </c>
      <c r="T91" s="207">
        <v>9473.2351767408127</v>
      </c>
      <c r="U91" s="98">
        <v>9352.1094983683506</v>
      </c>
      <c r="V91" s="98">
        <v>9489.6201608384763</v>
      </c>
      <c r="W91" s="98">
        <v>8768.0407910089671</v>
      </c>
      <c r="X91" s="98">
        <v>10472</v>
      </c>
      <c r="Y91" s="98">
        <v>9814.739255363882</v>
      </c>
      <c r="Z91" s="98">
        <v>10118.269431102077</v>
      </c>
      <c r="AA91" s="98">
        <v>9571.9654932578978</v>
      </c>
      <c r="AB91" s="98">
        <v>9313.9116989635859</v>
      </c>
      <c r="AC91" s="98">
        <v>8852.0685788838528</v>
      </c>
      <c r="AD91" s="98">
        <v>8791.642461100435</v>
      </c>
      <c r="AE91" s="98">
        <v>9014.9569378608576</v>
      </c>
      <c r="AF91" s="39">
        <v>8448</v>
      </c>
      <c r="AG91" s="39">
        <v>9992</v>
      </c>
      <c r="AH91" s="39">
        <v>10206</v>
      </c>
      <c r="AI91" s="39">
        <v>9346</v>
      </c>
      <c r="AJ91" s="39">
        <v>10308</v>
      </c>
      <c r="AK91" s="39">
        <v>9457</v>
      </c>
      <c r="AL91" s="39">
        <v>10082</v>
      </c>
      <c r="AM91" s="39">
        <v>9759</v>
      </c>
      <c r="AN91" s="39">
        <v>9511</v>
      </c>
      <c r="AO91" s="39">
        <v>9478</v>
      </c>
      <c r="AP91" s="39">
        <v>8938</v>
      </c>
      <c r="AQ91" s="39">
        <v>9407</v>
      </c>
      <c r="AR91" s="39">
        <v>9958</v>
      </c>
      <c r="AS91" s="39"/>
      <c r="AT91" s="273"/>
      <c r="AU91" s="13"/>
      <c r="AV91" s="380"/>
    </row>
    <row r="92" spans="1:48" ht="15.75" thickBot="1">
      <c r="A92" s="329"/>
      <c r="B92" s="37"/>
      <c r="C92" s="9" t="s">
        <v>87</v>
      </c>
      <c r="D92" s="4"/>
      <c r="E92" s="4"/>
      <c r="F92" s="150"/>
      <c r="G92" s="150"/>
      <c r="H92" s="150"/>
      <c r="I92" s="150"/>
      <c r="J92" s="39"/>
      <c r="K92" s="39"/>
      <c r="L92" s="39"/>
      <c r="M92" s="207">
        <v>785.22461284099995</v>
      </c>
      <c r="N92" s="207">
        <v>750.11188566999988</v>
      </c>
      <c r="O92" s="207">
        <v>673.80455759299991</v>
      </c>
      <c r="P92" s="207">
        <v>603.774320139</v>
      </c>
      <c r="Q92" s="207">
        <v>680.94997008000007</v>
      </c>
      <c r="R92" s="207">
        <v>743.67988160000004</v>
      </c>
      <c r="S92" s="207">
        <v>942.26338301899989</v>
      </c>
      <c r="T92" s="207">
        <v>1059.4326751460001</v>
      </c>
      <c r="U92" s="207">
        <v>1065.9725085040002</v>
      </c>
      <c r="V92" s="39">
        <v>1041</v>
      </c>
      <c r="W92" s="98">
        <v>924.69379735699988</v>
      </c>
      <c r="X92" s="98">
        <v>1028</v>
      </c>
      <c r="Y92" s="98">
        <v>1010.213034216</v>
      </c>
      <c r="Z92" s="98">
        <v>1114.5670552020001</v>
      </c>
      <c r="AA92" s="98">
        <v>1179.7975241079998</v>
      </c>
      <c r="AB92" s="98">
        <v>1220.981802067</v>
      </c>
      <c r="AC92" s="98">
        <v>1204.6649433270002</v>
      </c>
      <c r="AD92" s="98">
        <v>1299.7978384569999</v>
      </c>
      <c r="AE92" s="98">
        <v>1307.1564089250001</v>
      </c>
      <c r="AF92" s="98">
        <v>1184</v>
      </c>
      <c r="AG92" s="98">
        <v>1344</v>
      </c>
      <c r="AH92" s="39">
        <v>1408</v>
      </c>
      <c r="AI92" s="98">
        <v>1323</v>
      </c>
      <c r="AJ92" s="39">
        <v>1442</v>
      </c>
      <c r="AK92" s="421">
        <v>1349</v>
      </c>
      <c r="AL92" s="421">
        <v>1432</v>
      </c>
      <c r="AM92" s="39">
        <v>1383</v>
      </c>
      <c r="AN92" s="39">
        <v>1439</v>
      </c>
      <c r="AO92" s="39">
        <v>1482</v>
      </c>
      <c r="AP92" s="39">
        <v>1278</v>
      </c>
      <c r="AQ92" s="39">
        <v>1293</v>
      </c>
      <c r="AR92" s="39">
        <v>1410</v>
      </c>
      <c r="AS92" s="39"/>
      <c r="AT92" s="273"/>
      <c r="AU92" s="13"/>
      <c r="AV92" s="407"/>
    </row>
    <row r="93" spans="1:48" ht="15.75">
      <c r="A93" s="331">
        <v>24</v>
      </c>
      <c r="B93" s="22"/>
      <c r="C93" s="22" t="s">
        <v>88</v>
      </c>
      <c r="D93" s="6" t="s">
        <v>29</v>
      </c>
      <c r="E93" s="24" t="s">
        <v>37</v>
      </c>
      <c r="F93" s="34"/>
      <c r="G93" s="150"/>
      <c r="H93" s="150"/>
      <c r="I93" s="150"/>
      <c r="J93" s="150"/>
      <c r="K93" s="150"/>
      <c r="L93" s="150"/>
      <c r="M93" s="39"/>
      <c r="N93" s="150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121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273"/>
      <c r="AU93" s="13"/>
    </row>
    <row r="94" spans="1:48" ht="30">
      <c r="A94" s="329"/>
      <c r="B94" s="37"/>
      <c r="C94" s="23" t="s">
        <v>89</v>
      </c>
      <c r="D94" s="24"/>
      <c r="E94" s="26"/>
      <c r="F94" s="34" t="s">
        <v>288</v>
      </c>
      <c r="G94" s="150"/>
      <c r="H94" s="150"/>
      <c r="I94" s="150"/>
      <c r="J94" s="57"/>
      <c r="K94" s="57"/>
      <c r="L94" s="57"/>
      <c r="M94" s="57">
        <v>11648.93</v>
      </c>
      <c r="N94" s="57">
        <v>14515.61</v>
      </c>
      <c r="O94" s="121">
        <v>17090.3</v>
      </c>
      <c r="P94" s="185">
        <v>18968.78</v>
      </c>
      <c r="Q94" s="57">
        <v>16906.23</v>
      </c>
      <c r="R94" s="57">
        <v>14488.86</v>
      </c>
      <c r="S94" s="57">
        <v>11249.31</v>
      </c>
      <c r="T94" s="57">
        <v>11158.26</v>
      </c>
      <c r="U94" s="121">
        <v>12754.4</v>
      </c>
      <c r="V94" s="121">
        <v>13149.6</v>
      </c>
      <c r="W94" s="121">
        <v>13330.69</v>
      </c>
      <c r="X94" s="121">
        <v>15643.06</v>
      </c>
      <c r="Y94" s="121">
        <v>15106.82</v>
      </c>
      <c r="Z94" s="121">
        <v>20883.009999999998</v>
      </c>
      <c r="AA94" s="121">
        <v>19496.96</v>
      </c>
      <c r="AB94" s="121">
        <v>19140.55</v>
      </c>
      <c r="AC94" s="121">
        <v>18254.689999999999</v>
      </c>
      <c r="AD94" s="121">
        <v>16943.29</v>
      </c>
      <c r="AE94" s="121">
        <v>14238.57</v>
      </c>
      <c r="AF94" s="121">
        <v>13393.41</v>
      </c>
      <c r="AG94" s="121">
        <v>15595.42</v>
      </c>
      <c r="AH94" s="121">
        <v>17735.38</v>
      </c>
      <c r="AI94" s="121">
        <v>15599.36</v>
      </c>
      <c r="AJ94" s="121">
        <v>17164.72</v>
      </c>
      <c r="AK94" s="121">
        <v>16675.14</v>
      </c>
      <c r="AL94" s="121">
        <v>20713.419999999998</v>
      </c>
      <c r="AM94" s="121">
        <v>36936.82</v>
      </c>
      <c r="AN94" s="121">
        <v>40672.99</v>
      </c>
      <c r="AO94" s="121">
        <v>45532.77</v>
      </c>
      <c r="AP94" s="121">
        <v>36232.720000000001</v>
      </c>
      <c r="AQ94" s="121">
        <v>26652.43</v>
      </c>
      <c r="AR94" s="121">
        <v>20707.04</v>
      </c>
      <c r="AS94" s="312"/>
      <c r="AT94" s="275" t="s">
        <v>164</v>
      </c>
      <c r="AU94" s="13"/>
    </row>
    <row r="95" spans="1:48" ht="30">
      <c r="A95" s="327"/>
      <c r="B95" s="1"/>
      <c r="C95" s="23" t="s">
        <v>90</v>
      </c>
      <c r="D95" s="24"/>
      <c r="E95" s="24"/>
      <c r="F95" s="34" t="s">
        <v>302</v>
      </c>
      <c r="G95" s="150"/>
      <c r="H95" s="150"/>
      <c r="I95" s="150"/>
      <c r="J95" s="82"/>
      <c r="K95" s="82"/>
      <c r="L95" s="57"/>
      <c r="M95" s="121">
        <v>115473.3</v>
      </c>
      <c r="N95" s="82">
        <v>103832.65</v>
      </c>
      <c r="O95" s="186">
        <v>106459.6</v>
      </c>
      <c r="P95" s="186">
        <v>115982.16</v>
      </c>
      <c r="Q95" s="187">
        <v>120977.56</v>
      </c>
      <c r="R95" s="82">
        <v>108241.26</v>
      </c>
      <c r="S95" s="186">
        <v>111031.3</v>
      </c>
      <c r="T95" s="186">
        <v>96941.73</v>
      </c>
      <c r="U95" s="186">
        <v>105992.11</v>
      </c>
      <c r="V95" s="186">
        <v>107886.11</v>
      </c>
      <c r="W95" s="186">
        <v>104208.41</v>
      </c>
      <c r="X95" s="186">
        <v>123920.88</v>
      </c>
      <c r="Y95" s="186">
        <v>127031.08</v>
      </c>
      <c r="Z95" s="186">
        <v>125218.6</v>
      </c>
      <c r="AA95" s="186">
        <v>124421.57</v>
      </c>
      <c r="AB95" s="186">
        <v>118937.22</v>
      </c>
      <c r="AC95" s="186">
        <v>121513.98</v>
      </c>
      <c r="AD95" s="186">
        <v>119995.52</v>
      </c>
      <c r="AE95" s="186">
        <v>109501.11</v>
      </c>
      <c r="AF95" s="186">
        <v>108444.02</v>
      </c>
      <c r="AG95" s="186">
        <v>115503.39</v>
      </c>
      <c r="AH95" s="186">
        <v>118620.88</v>
      </c>
      <c r="AI95" s="186">
        <v>111523.05</v>
      </c>
      <c r="AJ95" s="186">
        <v>120202.51</v>
      </c>
      <c r="AK95" s="186">
        <v>123873.101</v>
      </c>
      <c r="AL95" s="186">
        <v>126601.67</v>
      </c>
      <c r="AM95" s="186">
        <v>127382.73</v>
      </c>
      <c r="AN95" s="186">
        <v>126313.02</v>
      </c>
      <c r="AO95" s="186">
        <v>137594.35</v>
      </c>
      <c r="AP95" s="186">
        <v>130538.47</v>
      </c>
      <c r="AQ95" s="186">
        <v>133501.13</v>
      </c>
      <c r="AR95" s="186">
        <v>114729.25</v>
      </c>
      <c r="AS95" s="311"/>
      <c r="AT95" s="277" t="s">
        <v>112</v>
      </c>
      <c r="AU95" s="13"/>
    </row>
    <row r="96" spans="1:48" s="118" customFormat="1" ht="30">
      <c r="A96" s="329">
        <v>25</v>
      </c>
      <c r="B96" s="320"/>
      <c r="C96" s="143" t="s">
        <v>156</v>
      </c>
      <c r="D96" s="144" t="s">
        <v>29</v>
      </c>
      <c r="E96" s="145" t="s">
        <v>138</v>
      </c>
      <c r="F96" s="34" t="s">
        <v>303</v>
      </c>
      <c r="G96" s="125"/>
      <c r="H96" s="125"/>
      <c r="I96" s="125"/>
      <c r="J96" s="36"/>
      <c r="K96" s="36"/>
      <c r="L96" s="36"/>
      <c r="M96" s="166">
        <f t="shared" ref="M96:O96" si="3">M97+M98+M99+M100+M101</f>
        <v>28.549999999999997</v>
      </c>
      <c r="N96" s="166">
        <f t="shared" si="3"/>
        <v>33.11</v>
      </c>
      <c r="O96" s="166">
        <f t="shared" si="3"/>
        <v>37.770000000000003</v>
      </c>
      <c r="P96" s="199">
        <f t="shared" ref="P96:AR96" si="4">P97+P98+P99+P100+P101</f>
        <v>38.79</v>
      </c>
      <c r="Q96" s="199">
        <f t="shared" si="4"/>
        <v>37.83</v>
      </c>
      <c r="R96" s="199">
        <f t="shared" si="4"/>
        <v>36.703000000000003</v>
      </c>
      <c r="S96" s="199">
        <f t="shared" si="4"/>
        <v>39.699999999999996</v>
      </c>
      <c r="T96" s="199">
        <f t="shared" si="4"/>
        <v>39.25</v>
      </c>
      <c r="U96" s="199">
        <f t="shared" si="4"/>
        <v>39.130000000000003</v>
      </c>
      <c r="V96" s="199">
        <f t="shared" si="4"/>
        <v>37.22</v>
      </c>
      <c r="W96" s="199">
        <f t="shared" si="4"/>
        <v>33.090000000000003</v>
      </c>
      <c r="X96" s="199">
        <f t="shared" si="4"/>
        <v>34.790000000000006</v>
      </c>
      <c r="Y96" s="199">
        <f t="shared" si="4"/>
        <v>31.020000000000003</v>
      </c>
      <c r="Z96" s="199">
        <f t="shared" si="4"/>
        <v>40.679999999999993</v>
      </c>
      <c r="AA96" s="199">
        <f t="shared" si="4"/>
        <v>40.86</v>
      </c>
      <c r="AB96" s="199">
        <f t="shared" si="4"/>
        <v>41.22</v>
      </c>
      <c r="AC96" s="199">
        <f t="shared" si="4"/>
        <v>42.290000000000006</v>
      </c>
      <c r="AD96" s="199">
        <f t="shared" si="4"/>
        <v>41.03</v>
      </c>
      <c r="AE96" s="199">
        <f t="shared" si="4"/>
        <v>41.839999999999996</v>
      </c>
      <c r="AF96" s="199">
        <f t="shared" si="4"/>
        <v>41.75</v>
      </c>
      <c r="AG96" s="199">
        <f t="shared" si="4"/>
        <v>41.980000000000004</v>
      </c>
      <c r="AH96" s="199">
        <f t="shared" si="4"/>
        <v>43.890000000000008</v>
      </c>
      <c r="AI96" s="199">
        <f t="shared" si="4"/>
        <v>40.459999999999994</v>
      </c>
      <c r="AJ96" s="199">
        <f t="shared" si="4"/>
        <v>38.17</v>
      </c>
      <c r="AK96" s="199">
        <f t="shared" si="4"/>
        <v>38.36</v>
      </c>
      <c r="AL96" s="199">
        <f t="shared" si="4"/>
        <v>44.71</v>
      </c>
      <c r="AM96" s="199">
        <f t="shared" si="4"/>
        <v>42.27</v>
      </c>
      <c r="AN96" s="199">
        <f t="shared" si="4"/>
        <v>42.58</v>
      </c>
      <c r="AO96" s="199">
        <f t="shared" si="4"/>
        <v>43.069999999999993</v>
      </c>
      <c r="AP96" s="199">
        <f t="shared" si="4"/>
        <v>42.76</v>
      </c>
      <c r="AQ96" s="199">
        <f t="shared" si="4"/>
        <v>44.09</v>
      </c>
      <c r="AR96" s="199">
        <f t="shared" si="4"/>
        <v>43.14</v>
      </c>
      <c r="AS96" s="371"/>
      <c r="AT96" s="284" t="s">
        <v>139</v>
      </c>
      <c r="AU96" s="13"/>
    </row>
    <row r="97" spans="1:47" s="118" customFormat="1">
      <c r="A97" s="329"/>
      <c r="B97" s="2"/>
      <c r="C97" s="146" t="s">
        <v>133</v>
      </c>
      <c r="D97" s="134"/>
      <c r="E97" s="134"/>
      <c r="F97" s="150"/>
      <c r="G97" s="150"/>
      <c r="H97" s="150"/>
      <c r="I97" s="39"/>
      <c r="J97" s="150"/>
      <c r="K97" s="150"/>
      <c r="L97" s="67"/>
      <c r="M97" s="200">
        <v>16.79</v>
      </c>
      <c r="N97" s="200">
        <v>19.57</v>
      </c>
      <c r="O97" s="150">
        <v>21.02</v>
      </c>
      <c r="P97" s="150">
        <v>21.57</v>
      </c>
      <c r="Q97" s="150">
        <v>20.95</v>
      </c>
      <c r="R97" s="72">
        <v>19.292999999999999</v>
      </c>
      <c r="S97" s="72">
        <v>21.648</v>
      </c>
      <c r="T97" s="150">
        <v>22.8</v>
      </c>
      <c r="U97" s="150">
        <v>23.76</v>
      </c>
      <c r="V97" s="150">
        <v>22.82</v>
      </c>
      <c r="W97" s="150">
        <v>18.489999999999998</v>
      </c>
      <c r="X97" s="150">
        <v>22.01</v>
      </c>
      <c r="Y97" s="150">
        <v>18.670000000000002</v>
      </c>
      <c r="Z97" s="150">
        <v>24.38</v>
      </c>
      <c r="AA97" s="150">
        <v>23.56</v>
      </c>
      <c r="AB97" s="150">
        <v>24.57</v>
      </c>
      <c r="AC97" s="150">
        <v>25.01</v>
      </c>
      <c r="AD97" s="150">
        <v>23.13</v>
      </c>
      <c r="AE97" s="39">
        <v>24.12</v>
      </c>
      <c r="AF97" s="56">
        <v>23.77</v>
      </c>
      <c r="AG97" s="56">
        <v>23.77</v>
      </c>
      <c r="AH97" s="56">
        <v>26.17</v>
      </c>
      <c r="AI97" s="56">
        <v>23.99</v>
      </c>
      <c r="AJ97" s="56">
        <v>23.8</v>
      </c>
      <c r="AK97" s="56">
        <v>23.45</v>
      </c>
      <c r="AL97" s="56">
        <v>26.39</v>
      </c>
      <c r="AM97" s="56">
        <v>24.03</v>
      </c>
      <c r="AN97" s="56">
        <v>24.82</v>
      </c>
      <c r="AO97" s="56">
        <v>27.55</v>
      </c>
      <c r="AP97" s="56">
        <v>26.51</v>
      </c>
      <c r="AQ97" s="56">
        <v>28.46</v>
      </c>
      <c r="AR97" s="56">
        <v>27.65</v>
      </c>
      <c r="AS97" s="56"/>
      <c r="AT97" s="273"/>
      <c r="AU97" s="13"/>
    </row>
    <row r="98" spans="1:47" s="118" customFormat="1">
      <c r="A98" s="329"/>
      <c r="B98" s="2"/>
      <c r="C98" s="146" t="s">
        <v>134</v>
      </c>
      <c r="D98" s="134"/>
      <c r="E98" s="134"/>
      <c r="F98" s="150"/>
      <c r="G98" s="150"/>
      <c r="H98" s="150"/>
      <c r="I98" s="39"/>
      <c r="J98" s="150"/>
      <c r="K98" s="72"/>
      <c r="L98" s="67"/>
      <c r="M98" s="200">
        <v>1.46</v>
      </c>
      <c r="N98" s="200">
        <v>2.5499999999999998</v>
      </c>
      <c r="O98" s="150">
        <v>4.08</v>
      </c>
      <c r="P98" s="150">
        <v>3.01</v>
      </c>
      <c r="Q98" s="150">
        <v>2.86</v>
      </c>
      <c r="R98" s="201">
        <v>3.0680000000000001</v>
      </c>
      <c r="S98" s="72">
        <v>3.6339999999999999</v>
      </c>
      <c r="T98" s="150">
        <v>4.7699999999999996</v>
      </c>
      <c r="U98" s="150">
        <v>5.21</v>
      </c>
      <c r="V98" s="150">
        <v>3.69</v>
      </c>
      <c r="W98" s="150">
        <v>4.2300000000000004</v>
      </c>
      <c r="X98" s="150">
        <v>3.64</v>
      </c>
      <c r="Y98" s="150">
        <v>3.35</v>
      </c>
      <c r="Z98" s="150">
        <v>3.81</v>
      </c>
      <c r="AA98" s="150">
        <v>3.81</v>
      </c>
      <c r="AB98" s="150">
        <v>2.99</v>
      </c>
      <c r="AC98" s="150">
        <v>3.08</v>
      </c>
      <c r="AD98" s="150">
        <v>2.94</v>
      </c>
      <c r="AE98" s="39">
        <v>3.63</v>
      </c>
      <c r="AF98" s="56">
        <v>3.79</v>
      </c>
      <c r="AG98" s="56">
        <v>4.3899999999999997</v>
      </c>
      <c r="AH98" s="56">
        <v>3.91</v>
      </c>
      <c r="AI98" s="56">
        <v>4.05</v>
      </c>
      <c r="AJ98" s="56">
        <v>3.71</v>
      </c>
      <c r="AK98" s="56">
        <v>3.68</v>
      </c>
      <c r="AL98" s="56">
        <v>4.18</v>
      </c>
      <c r="AM98" s="56">
        <v>3.96</v>
      </c>
      <c r="AN98" s="56">
        <v>4.37</v>
      </c>
      <c r="AO98" s="56">
        <v>3.09</v>
      </c>
      <c r="AP98" s="56">
        <v>4</v>
      </c>
      <c r="AQ98" s="56">
        <v>3.73</v>
      </c>
      <c r="AR98" s="56">
        <v>3.49</v>
      </c>
      <c r="AS98" s="56"/>
      <c r="AT98" s="273"/>
      <c r="AU98" s="13"/>
    </row>
    <row r="99" spans="1:47" s="130" customFormat="1">
      <c r="A99" s="329"/>
      <c r="B99" s="2"/>
      <c r="C99" s="146" t="s">
        <v>135</v>
      </c>
      <c r="D99" s="134"/>
      <c r="E99" s="134"/>
      <c r="F99" s="150"/>
      <c r="G99" s="150"/>
      <c r="H99" s="150"/>
      <c r="I99" s="39"/>
      <c r="J99" s="150"/>
      <c r="K99" s="150"/>
      <c r="L99" s="67"/>
      <c r="M99" s="200">
        <v>0.61</v>
      </c>
      <c r="N99" s="200">
        <v>0.34</v>
      </c>
      <c r="O99" s="150">
        <v>0.42</v>
      </c>
      <c r="P99" s="150">
        <v>0.43</v>
      </c>
      <c r="Q99" s="150">
        <v>0.45</v>
      </c>
      <c r="R99" s="72">
        <v>0.51600000000000001</v>
      </c>
      <c r="S99" s="72">
        <v>0.51100000000000001</v>
      </c>
      <c r="T99" s="150">
        <v>0.65</v>
      </c>
      <c r="U99" s="150">
        <v>0.63</v>
      </c>
      <c r="V99" s="150">
        <v>0.63</v>
      </c>
      <c r="W99" s="150">
        <v>0.6</v>
      </c>
      <c r="X99" s="150">
        <v>0.62</v>
      </c>
      <c r="Y99" s="150">
        <v>0.55000000000000004</v>
      </c>
      <c r="Z99" s="150">
        <v>0.57999999999999996</v>
      </c>
      <c r="AA99" s="150">
        <v>0.67</v>
      </c>
      <c r="AB99" s="150">
        <v>0.59</v>
      </c>
      <c r="AC99" s="150">
        <v>0.66</v>
      </c>
      <c r="AD99" s="150">
        <v>0.62</v>
      </c>
      <c r="AE99" s="39">
        <v>0.73</v>
      </c>
      <c r="AF99" s="56">
        <v>0.6</v>
      </c>
      <c r="AG99" s="56">
        <v>0.72</v>
      </c>
      <c r="AH99" s="56">
        <v>0.61</v>
      </c>
      <c r="AI99" s="56">
        <v>0.52</v>
      </c>
      <c r="AJ99" s="56">
        <v>0.57999999999999996</v>
      </c>
      <c r="AK99" s="56">
        <v>0.49</v>
      </c>
      <c r="AL99" s="56">
        <v>0.5</v>
      </c>
      <c r="AM99" s="56">
        <v>0.49</v>
      </c>
      <c r="AN99" s="56">
        <v>0.49</v>
      </c>
      <c r="AO99" s="56">
        <v>0.54</v>
      </c>
      <c r="AP99" s="56">
        <v>0.57999999999999996</v>
      </c>
      <c r="AQ99" s="56">
        <v>0.46</v>
      </c>
      <c r="AR99" s="56">
        <v>0.55000000000000004</v>
      </c>
      <c r="AS99" s="56"/>
      <c r="AT99" s="273"/>
      <c r="AU99" s="13"/>
    </row>
    <row r="100" spans="1:47" s="130" customFormat="1">
      <c r="A100" s="329"/>
      <c r="B100" s="2"/>
      <c r="C100" s="146" t="s">
        <v>136</v>
      </c>
      <c r="D100" s="134"/>
      <c r="E100" s="134"/>
      <c r="F100" s="150"/>
      <c r="G100" s="150"/>
      <c r="H100" s="150"/>
      <c r="I100" s="39"/>
      <c r="J100" s="150"/>
      <c r="K100" s="150"/>
      <c r="L100" s="67"/>
      <c r="M100" s="200">
        <v>6.54</v>
      </c>
      <c r="N100" s="200">
        <v>6.46</v>
      </c>
      <c r="O100" s="150">
        <v>6.85</v>
      </c>
      <c r="P100" s="150">
        <v>9.3800000000000008</v>
      </c>
      <c r="Q100" s="150">
        <v>9.7100000000000009</v>
      </c>
      <c r="R100" s="72">
        <v>9.452</v>
      </c>
      <c r="S100" s="72">
        <v>8.61</v>
      </c>
      <c r="T100" s="150">
        <v>5.79</v>
      </c>
      <c r="U100" s="150">
        <v>5.25</v>
      </c>
      <c r="V100" s="150">
        <v>5.65</v>
      </c>
      <c r="W100" s="150">
        <v>5.1100000000000003</v>
      </c>
      <c r="X100" s="150">
        <v>4.4800000000000004</v>
      </c>
      <c r="Y100" s="150">
        <v>4.8499999999999996</v>
      </c>
      <c r="Z100" s="150">
        <v>7.14</v>
      </c>
      <c r="AA100" s="150">
        <v>7.31</v>
      </c>
      <c r="AB100" s="150">
        <v>8.18</v>
      </c>
      <c r="AC100" s="150">
        <v>9.06</v>
      </c>
      <c r="AD100" s="150">
        <v>8.94</v>
      </c>
      <c r="AE100" s="39">
        <v>8.43</v>
      </c>
      <c r="AF100" s="56">
        <v>8.3000000000000007</v>
      </c>
      <c r="AG100" s="56">
        <v>8.58</v>
      </c>
      <c r="AH100" s="56">
        <v>9.07</v>
      </c>
      <c r="AI100" s="56">
        <v>7.39</v>
      </c>
      <c r="AJ100" s="56">
        <v>5.72</v>
      </c>
      <c r="AK100" s="56">
        <v>6.67</v>
      </c>
      <c r="AL100" s="56">
        <v>9.01</v>
      </c>
      <c r="AM100" s="56">
        <v>8.75</v>
      </c>
      <c r="AN100" s="56">
        <v>8.89</v>
      </c>
      <c r="AO100" s="56">
        <v>8.09</v>
      </c>
      <c r="AP100" s="56">
        <v>7.46</v>
      </c>
      <c r="AQ100" s="56">
        <v>7.56</v>
      </c>
      <c r="AR100" s="56">
        <v>8.09</v>
      </c>
      <c r="AS100" s="56"/>
      <c r="AT100" s="273"/>
      <c r="AU100" s="13"/>
    </row>
    <row r="101" spans="1:47" s="118" customFormat="1">
      <c r="A101" s="329"/>
      <c r="B101" s="2"/>
      <c r="C101" s="146" t="s">
        <v>137</v>
      </c>
      <c r="D101" s="134"/>
      <c r="E101" s="134"/>
      <c r="F101" s="150"/>
      <c r="G101" s="150"/>
      <c r="H101" s="150"/>
      <c r="I101" s="39"/>
      <c r="J101" s="150"/>
      <c r="K101" s="72"/>
      <c r="L101" s="67"/>
      <c r="M101" s="200">
        <v>3.15</v>
      </c>
      <c r="N101" s="200">
        <v>4.1900000000000004</v>
      </c>
      <c r="O101" s="72">
        <v>5.4</v>
      </c>
      <c r="P101" s="72">
        <v>4.4000000000000004</v>
      </c>
      <c r="Q101" s="150">
        <v>3.86</v>
      </c>
      <c r="R101" s="72">
        <v>4.3739999999999997</v>
      </c>
      <c r="S101" s="72">
        <v>5.2969999999999997</v>
      </c>
      <c r="T101" s="150">
        <v>5.24</v>
      </c>
      <c r="U101" s="150">
        <v>4.28</v>
      </c>
      <c r="V101" s="150">
        <v>4.43</v>
      </c>
      <c r="W101" s="150">
        <v>4.66</v>
      </c>
      <c r="X101" s="150">
        <v>4.04</v>
      </c>
      <c r="Y101" s="150">
        <v>3.6</v>
      </c>
      <c r="Z101" s="150">
        <v>4.7699999999999996</v>
      </c>
      <c r="AA101" s="150">
        <v>5.51</v>
      </c>
      <c r="AB101" s="150">
        <v>4.8899999999999997</v>
      </c>
      <c r="AC101" s="150">
        <v>4.4800000000000004</v>
      </c>
      <c r="AD101" s="72">
        <v>5.4</v>
      </c>
      <c r="AE101" s="39">
        <v>4.93</v>
      </c>
      <c r="AF101" s="56">
        <v>5.29</v>
      </c>
      <c r="AG101" s="56">
        <v>4.5199999999999996</v>
      </c>
      <c r="AH101" s="56">
        <v>4.13</v>
      </c>
      <c r="AI101" s="56">
        <v>4.51</v>
      </c>
      <c r="AJ101" s="56">
        <v>4.3600000000000003</v>
      </c>
      <c r="AK101" s="56">
        <v>4.07</v>
      </c>
      <c r="AL101" s="56">
        <v>4.63</v>
      </c>
      <c r="AM101" s="56">
        <v>5.04</v>
      </c>
      <c r="AN101" s="56">
        <v>4.01</v>
      </c>
      <c r="AO101" s="56">
        <v>3.8</v>
      </c>
      <c r="AP101" s="56">
        <v>4.21</v>
      </c>
      <c r="AQ101" s="56">
        <v>3.88</v>
      </c>
      <c r="AR101" s="56">
        <v>3.36</v>
      </c>
      <c r="AS101" s="56"/>
      <c r="AT101" s="273"/>
      <c r="AU101" s="13"/>
    </row>
    <row r="102" spans="1:47" s="229" customFormat="1" ht="45">
      <c r="A102" s="330">
        <v>26</v>
      </c>
      <c r="B102" s="246"/>
      <c r="C102" s="226" t="s">
        <v>157</v>
      </c>
      <c r="D102" s="227" t="s">
        <v>29</v>
      </c>
      <c r="E102" s="228" t="s">
        <v>140</v>
      </c>
      <c r="F102" s="82" t="s">
        <v>288</v>
      </c>
      <c r="G102" s="82"/>
      <c r="H102" s="82"/>
      <c r="I102" s="82"/>
      <c r="J102" s="82"/>
      <c r="K102" s="82"/>
      <c r="L102" s="82"/>
      <c r="M102" s="57">
        <v>10620</v>
      </c>
      <c r="N102" s="188">
        <v>12527</v>
      </c>
      <c r="O102" s="189">
        <v>13204</v>
      </c>
      <c r="P102" s="189">
        <v>14020</v>
      </c>
      <c r="Q102" s="189">
        <v>10747</v>
      </c>
      <c r="R102" s="189">
        <v>12991</v>
      </c>
      <c r="S102" s="189">
        <v>9633</v>
      </c>
      <c r="T102" s="189">
        <v>12165</v>
      </c>
      <c r="U102" s="189">
        <v>11666</v>
      </c>
      <c r="V102" s="189">
        <v>10746</v>
      </c>
      <c r="W102" s="189">
        <v>9601</v>
      </c>
      <c r="X102" s="189">
        <v>12558</v>
      </c>
      <c r="Y102" s="189">
        <v>13148</v>
      </c>
      <c r="Z102" s="189">
        <v>12474</v>
      </c>
      <c r="AA102" s="189">
        <v>11382</v>
      </c>
      <c r="AB102" s="189">
        <v>8950</v>
      </c>
      <c r="AC102" s="189">
        <v>8255</v>
      </c>
      <c r="AD102" s="189">
        <v>4748</v>
      </c>
      <c r="AE102" s="189">
        <v>8286</v>
      </c>
      <c r="AF102" s="189">
        <v>8444</v>
      </c>
      <c r="AG102" s="189">
        <v>9123</v>
      </c>
      <c r="AH102" s="189">
        <v>10446</v>
      </c>
      <c r="AI102" s="189">
        <v>11104</v>
      </c>
      <c r="AJ102" s="189">
        <v>12184</v>
      </c>
      <c r="AK102" s="189">
        <v>13374</v>
      </c>
      <c r="AL102" s="189">
        <v>11207</v>
      </c>
      <c r="AM102" s="189">
        <v>9744</v>
      </c>
      <c r="AN102" s="189">
        <v>7793</v>
      </c>
      <c r="AO102" s="189">
        <v>7994</v>
      </c>
      <c r="AP102" s="189">
        <v>8775</v>
      </c>
      <c r="AQ102" s="189">
        <v>10512</v>
      </c>
      <c r="AR102" s="189">
        <v>12440</v>
      </c>
      <c r="AS102" s="254"/>
      <c r="AT102" s="285" t="s">
        <v>258</v>
      </c>
      <c r="AU102" s="13"/>
    </row>
    <row r="103" spans="1:47" s="118" customFormat="1">
      <c r="A103" s="329"/>
      <c r="B103" s="37"/>
      <c r="C103" s="38"/>
      <c r="D103" s="120"/>
      <c r="E103" s="120"/>
      <c r="F103" s="125"/>
      <c r="G103" s="125"/>
      <c r="H103" s="125"/>
      <c r="I103" s="125"/>
      <c r="J103" s="125"/>
      <c r="K103" s="125"/>
      <c r="L103" s="129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273"/>
      <c r="AU103" s="13"/>
    </row>
    <row r="104" spans="1:47" ht="21">
      <c r="A104" s="328" t="s">
        <v>95</v>
      </c>
      <c r="B104" s="317"/>
      <c r="C104" s="494" t="s">
        <v>96</v>
      </c>
      <c r="D104" s="495"/>
      <c r="E104" s="495"/>
      <c r="F104" s="495"/>
      <c r="G104" s="495"/>
      <c r="H104" s="495"/>
      <c r="I104" s="495"/>
      <c r="J104" s="495"/>
      <c r="K104" s="495"/>
      <c r="L104" s="495"/>
      <c r="M104" s="495"/>
      <c r="N104" s="495"/>
      <c r="O104" s="495"/>
      <c r="P104" s="15"/>
      <c r="Q104" s="33"/>
      <c r="R104" s="43"/>
      <c r="S104" s="50"/>
      <c r="T104" s="60"/>
      <c r="U104" s="76"/>
      <c r="V104" s="81"/>
      <c r="W104" s="88"/>
      <c r="X104" s="95"/>
      <c r="Y104" s="116"/>
      <c r="Z104" s="231"/>
      <c r="AA104" s="241"/>
      <c r="AB104" s="260"/>
      <c r="AC104" s="266"/>
      <c r="AD104" s="307"/>
      <c r="AE104" s="346"/>
      <c r="AF104" s="360"/>
      <c r="AG104" s="368"/>
      <c r="AH104" s="375"/>
      <c r="AI104" s="384"/>
      <c r="AJ104" s="17"/>
      <c r="AK104" s="17"/>
      <c r="AL104" s="17"/>
      <c r="AM104" s="412"/>
      <c r="AN104" s="426"/>
      <c r="AO104" s="429"/>
      <c r="AP104" s="441"/>
      <c r="AQ104" s="447"/>
      <c r="AR104" s="456"/>
      <c r="AS104" s="462"/>
      <c r="AT104" s="273"/>
      <c r="AU104" s="13"/>
    </row>
    <row r="105" spans="1:47" ht="21">
      <c r="A105" s="328"/>
      <c r="B105" s="317"/>
      <c r="C105" s="16"/>
      <c r="D105" s="17"/>
      <c r="E105" s="17"/>
      <c r="F105" s="17"/>
      <c r="G105" s="17"/>
      <c r="H105" s="155"/>
      <c r="I105" s="156" t="s">
        <v>6</v>
      </c>
      <c r="J105" s="154"/>
      <c r="K105" s="154"/>
      <c r="L105" s="154"/>
      <c r="M105" s="157">
        <v>44287</v>
      </c>
      <c r="N105" s="157">
        <v>44317</v>
      </c>
      <c r="O105" s="157">
        <v>44348</v>
      </c>
      <c r="P105" s="157">
        <v>44378</v>
      </c>
      <c r="Q105" s="40">
        <v>44409</v>
      </c>
      <c r="R105" s="40">
        <v>44440</v>
      </c>
      <c r="S105" s="40">
        <v>44470</v>
      </c>
      <c r="T105" s="40">
        <v>44501</v>
      </c>
      <c r="U105" s="40">
        <v>44531</v>
      </c>
      <c r="V105" s="40">
        <v>44562</v>
      </c>
      <c r="W105" s="40">
        <v>44593</v>
      </c>
      <c r="X105" s="40">
        <v>44621</v>
      </c>
      <c r="Y105" s="40">
        <v>44652</v>
      </c>
      <c r="Z105" s="40">
        <v>44682</v>
      </c>
      <c r="AA105" s="40">
        <v>44713</v>
      </c>
      <c r="AB105" s="40">
        <v>44743</v>
      </c>
      <c r="AC105" s="40">
        <v>44774</v>
      </c>
      <c r="AD105" s="40">
        <v>44805</v>
      </c>
      <c r="AE105" s="40">
        <v>44835</v>
      </c>
      <c r="AF105" s="40">
        <v>44866</v>
      </c>
      <c r="AG105" s="40">
        <v>44896</v>
      </c>
      <c r="AH105" s="40">
        <v>44927</v>
      </c>
      <c r="AI105" s="40">
        <v>44980</v>
      </c>
      <c r="AJ105" s="216">
        <v>45008</v>
      </c>
      <c r="AK105" s="216">
        <v>45039</v>
      </c>
      <c r="AL105" s="216">
        <v>45069</v>
      </c>
      <c r="AM105" s="40">
        <v>45078</v>
      </c>
      <c r="AN105" s="40">
        <v>45108</v>
      </c>
      <c r="AO105" s="40">
        <v>45161</v>
      </c>
      <c r="AP105" s="40">
        <v>45170</v>
      </c>
      <c r="AQ105" s="40">
        <v>45200</v>
      </c>
      <c r="AR105" s="40"/>
      <c r="AS105" s="40"/>
      <c r="AT105" s="273"/>
      <c r="AU105" s="13"/>
    </row>
    <row r="106" spans="1:47">
      <c r="A106" s="329">
        <v>27</v>
      </c>
      <c r="B106" s="37"/>
      <c r="C106" s="3" t="s">
        <v>97</v>
      </c>
      <c r="D106" s="2"/>
      <c r="E106" s="36"/>
      <c r="F106" s="13" t="s">
        <v>291</v>
      </c>
      <c r="G106" s="150"/>
      <c r="H106" s="150"/>
      <c r="I106" s="13"/>
      <c r="J106" s="67"/>
      <c r="K106" s="67"/>
      <c r="L106" s="150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29"/>
      <c r="AK106"/>
      <c r="AL106"/>
      <c r="AM106" s="29"/>
      <c r="AN106" s="29"/>
      <c r="AO106" s="45"/>
      <c r="AP106" s="45"/>
      <c r="AQ106" s="45"/>
      <c r="AR106" s="45"/>
      <c r="AS106" s="45"/>
      <c r="AT106" s="508" t="s">
        <v>285</v>
      </c>
      <c r="AU106" s="13"/>
    </row>
    <row r="107" spans="1:47" ht="15.75">
      <c r="A107" s="327"/>
      <c r="B107" s="1"/>
      <c r="C107" s="27" t="s">
        <v>98</v>
      </c>
      <c r="D107" s="6" t="s">
        <v>29</v>
      </c>
      <c r="E107" s="52" t="s">
        <v>111</v>
      </c>
      <c r="F107" s="58"/>
      <c r="G107" s="150"/>
      <c r="H107" s="150"/>
      <c r="I107" s="150">
        <v>7708375</v>
      </c>
      <c r="J107" s="67"/>
      <c r="K107" s="150"/>
      <c r="L107" s="150"/>
      <c r="M107" s="67">
        <v>698876</v>
      </c>
      <c r="N107" s="67">
        <v>441760</v>
      </c>
      <c r="O107" s="67">
        <v>847029</v>
      </c>
      <c r="P107" s="67">
        <v>1044694</v>
      </c>
      <c r="Q107" s="67">
        <v>1065400</v>
      </c>
      <c r="R107" s="67">
        <v>1151886</v>
      </c>
      <c r="S107" s="67">
        <v>850987</v>
      </c>
      <c r="T107" s="67">
        <v>973339</v>
      </c>
      <c r="U107" s="67">
        <v>1055629</v>
      </c>
      <c r="V107" s="67">
        <v>1287960</v>
      </c>
      <c r="W107" s="67">
        <v>1284946</v>
      </c>
      <c r="X107" s="67">
        <v>1532119</v>
      </c>
      <c r="Y107" s="67">
        <v>1203278</v>
      </c>
      <c r="Z107" s="67">
        <v>1077544</v>
      </c>
      <c r="AA107" s="67">
        <v>1256261</v>
      </c>
      <c r="AB107" s="67">
        <v>1345151</v>
      </c>
      <c r="AC107" s="67">
        <v>1199623</v>
      </c>
      <c r="AD107" s="67">
        <v>1198791</v>
      </c>
      <c r="AE107" s="67">
        <v>838946</v>
      </c>
      <c r="AF107" s="67">
        <v>1165491</v>
      </c>
      <c r="AG107" s="67">
        <v>1120708</v>
      </c>
      <c r="AH107" s="67">
        <v>1299220</v>
      </c>
      <c r="AI107" s="67">
        <v>1396185</v>
      </c>
      <c r="AJ107" s="67">
        <v>1340183</v>
      </c>
      <c r="AK107" s="67">
        <v>1211798</v>
      </c>
      <c r="AL107" s="67">
        <v>1068536</v>
      </c>
      <c r="AM107" s="67">
        <v>1293290</v>
      </c>
      <c r="AN107" s="67">
        <v>1487595</v>
      </c>
      <c r="AO107" s="67">
        <v>1357869</v>
      </c>
      <c r="AP107" s="67">
        <v>1513741</v>
      </c>
      <c r="AQ107" s="67">
        <v>1529277</v>
      </c>
      <c r="AR107" s="79"/>
      <c r="AS107" s="30"/>
      <c r="AT107" s="509"/>
      <c r="AU107" s="13"/>
    </row>
    <row r="108" spans="1:47" ht="15.75">
      <c r="A108" s="327"/>
      <c r="B108" s="1"/>
      <c r="C108" s="18" t="s">
        <v>99</v>
      </c>
      <c r="D108" s="6" t="s">
        <v>29</v>
      </c>
      <c r="E108" s="58"/>
      <c r="F108" s="58"/>
      <c r="G108" s="150"/>
      <c r="H108" s="150"/>
      <c r="I108" s="150">
        <v>46656</v>
      </c>
      <c r="J108" s="39"/>
      <c r="K108" s="150"/>
      <c r="L108" s="67"/>
      <c r="M108" s="67">
        <v>122677</v>
      </c>
      <c r="N108" s="67">
        <v>85303</v>
      </c>
      <c r="O108" s="67">
        <v>105848</v>
      </c>
      <c r="P108" s="67">
        <v>117103</v>
      </c>
      <c r="Q108" s="67">
        <v>86581</v>
      </c>
      <c r="R108" s="67">
        <v>89700</v>
      </c>
      <c r="S108" s="67">
        <v>68795</v>
      </c>
      <c r="T108" s="67">
        <v>74932</v>
      </c>
      <c r="U108" s="67">
        <v>96626</v>
      </c>
      <c r="V108" s="67">
        <v>73478</v>
      </c>
      <c r="W108" s="67">
        <v>78133</v>
      </c>
      <c r="X108" s="67">
        <v>118585</v>
      </c>
      <c r="Y108" s="67">
        <v>5808</v>
      </c>
      <c r="Z108" s="67">
        <v>5964</v>
      </c>
      <c r="AA108" s="67">
        <v>5527</v>
      </c>
      <c r="AB108" s="67">
        <v>5069</v>
      </c>
      <c r="AC108" s="67">
        <v>4746</v>
      </c>
      <c r="AD108" s="67">
        <v>4913</v>
      </c>
      <c r="AE108" s="67">
        <v>3647</v>
      </c>
      <c r="AF108" s="67">
        <v>4322</v>
      </c>
      <c r="AG108" s="67">
        <v>4459</v>
      </c>
      <c r="AH108" s="67">
        <v>3547</v>
      </c>
      <c r="AI108" s="67">
        <v>2731</v>
      </c>
      <c r="AJ108" s="67">
        <v>2634</v>
      </c>
      <c r="AK108" s="67">
        <v>5890</v>
      </c>
      <c r="AL108" s="67">
        <v>5566</v>
      </c>
      <c r="AM108" s="67">
        <v>4828</v>
      </c>
      <c r="AN108" s="67">
        <v>4432</v>
      </c>
      <c r="AO108" s="67">
        <v>4283</v>
      </c>
      <c r="AP108" s="67">
        <v>3080</v>
      </c>
      <c r="AQ108" s="67">
        <v>2602</v>
      </c>
      <c r="AR108" s="69"/>
      <c r="AS108" s="42"/>
      <c r="AT108" s="510"/>
      <c r="AU108" s="13"/>
    </row>
    <row r="109" spans="1:47" ht="30">
      <c r="A109" s="329">
        <v>28</v>
      </c>
      <c r="B109" s="37"/>
      <c r="C109" s="28" t="s">
        <v>100</v>
      </c>
      <c r="D109" s="58" t="s">
        <v>29</v>
      </c>
      <c r="E109" s="52" t="s">
        <v>111</v>
      </c>
      <c r="F109" s="150" t="s">
        <v>305</v>
      </c>
      <c r="G109" s="150"/>
      <c r="H109" s="150"/>
      <c r="I109" s="150"/>
      <c r="J109" s="150"/>
      <c r="K109" s="150"/>
      <c r="L109" s="150"/>
      <c r="M109" s="82">
        <v>25683158</v>
      </c>
      <c r="N109" s="82">
        <v>23931941</v>
      </c>
      <c r="O109" s="82">
        <v>25020668</v>
      </c>
      <c r="P109" s="82">
        <v>26405519</v>
      </c>
      <c r="Q109" s="82">
        <v>27051721</v>
      </c>
      <c r="R109" s="82">
        <v>27417557</v>
      </c>
      <c r="S109" s="82">
        <v>27242183</v>
      </c>
      <c r="T109" s="82">
        <v>27129026</v>
      </c>
      <c r="U109" s="82">
        <v>28018503</v>
      </c>
      <c r="V109" s="82">
        <v>28033151</v>
      </c>
      <c r="W109" s="82">
        <v>28146886</v>
      </c>
      <c r="X109" s="82">
        <v>28384465</v>
      </c>
      <c r="Y109" s="82">
        <v>28127862</v>
      </c>
      <c r="Z109" s="82">
        <v>28547635</v>
      </c>
      <c r="AA109" s="82">
        <v>29029113</v>
      </c>
      <c r="AB109" s="82">
        <v>29544354</v>
      </c>
      <c r="AC109" s="82">
        <v>29630542</v>
      </c>
      <c r="AD109" s="82">
        <v>29702887</v>
      </c>
      <c r="AE109" s="82">
        <v>29287000</v>
      </c>
      <c r="AF109" s="39">
        <v>29712344</v>
      </c>
      <c r="AG109" s="39">
        <v>29799391</v>
      </c>
      <c r="AH109" s="39">
        <v>29790024</v>
      </c>
      <c r="AI109" s="39">
        <v>29801684</v>
      </c>
      <c r="AJ109" s="39">
        <v>29720490</v>
      </c>
      <c r="AK109" s="39">
        <v>29549566</v>
      </c>
      <c r="AL109" s="39">
        <v>29830753</v>
      </c>
      <c r="AM109" s="39">
        <v>30125799</v>
      </c>
      <c r="AN109" s="39">
        <v>30537325</v>
      </c>
      <c r="AO109" s="39">
        <v>30748727</v>
      </c>
      <c r="AP109" s="39">
        <v>30682709</v>
      </c>
      <c r="AQ109" s="39">
        <v>30144739</v>
      </c>
      <c r="AR109" s="39">
        <v>29610822</v>
      </c>
      <c r="AS109" s="38"/>
      <c r="AT109" s="286" t="s">
        <v>304</v>
      </c>
      <c r="AU109" s="13"/>
    </row>
    <row r="110" spans="1:47" ht="15.75">
      <c r="A110" s="331">
        <v>29</v>
      </c>
      <c r="B110" s="22"/>
      <c r="C110" s="22" t="s">
        <v>101</v>
      </c>
      <c r="D110" s="6" t="s">
        <v>91</v>
      </c>
      <c r="E110" s="58"/>
      <c r="F110" s="517">
        <v>45200</v>
      </c>
      <c r="G110" s="190"/>
      <c r="H110" s="190"/>
      <c r="I110" s="190"/>
      <c r="J110" s="190"/>
      <c r="K110" s="190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/>
      <c r="AL110"/>
      <c r="AM110"/>
      <c r="AN110"/>
      <c r="AO110"/>
      <c r="AP110"/>
      <c r="AQ110"/>
      <c r="AR110"/>
      <c r="AS110" s="29"/>
      <c r="AT110" s="511" t="s">
        <v>315</v>
      </c>
      <c r="AU110" s="13"/>
    </row>
    <row r="111" spans="1:47">
      <c r="A111" s="327"/>
      <c r="B111" s="1"/>
      <c r="C111" s="23" t="s">
        <v>102</v>
      </c>
      <c r="D111" s="24"/>
      <c r="E111" s="34"/>
      <c r="F111" s="34"/>
      <c r="G111" s="191" t="s">
        <v>103</v>
      </c>
      <c r="H111" s="150" t="s">
        <v>166</v>
      </c>
      <c r="I111" s="150" t="s">
        <v>198</v>
      </c>
      <c r="J111" s="153" t="s">
        <v>238</v>
      </c>
      <c r="K111" s="474" t="s">
        <v>312</v>
      </c>
      <c r="L111" s="150"/>
      <c r="M111" s="150"/>
      <c r="N111" s="150"/>
      <c r="O111" s="39"/>
      <c r="P111" s="150"/>
      <c r="Q111" s="73"/>
      <c r="R111" s="79"/>
      <c r="S111" s="79"/>
      <c r="T111" s="79"/>
      <c r="U111" s="79"/>
      <c r="V111" s="79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/>
      <c r="AJ111" s="30"/>
      <c r="AK111"/>
      <c r="AL111"/>
      <c r="AM111"/>
      <c r="AN111"/>
      <c r="AO111"/>
      <c r="AP111"/>
      <c r="AQ111"/>
      <c r="AR111"/>
      <c r="AS111" s="30"/>
      <c r="AT111" s="511"/>
      <c r="AU111" s="13"/>
    </row>
    <row r="112" spans="1:47">
      <c r="A112" s="329"/>
      <c r="B112" s="37"/>
      <c r="C112" s="23" t="s">
        <v>104</v>
      </c>
      <c r="D112" s="24"/>
      <c r="E112" s="34"/>
      <c r="F112" s="34"/>
      <c r="G112" s="158" t="s">
        <v>105</v>
      </c>
      <c r="H112" s="158" t="s">
        <v>167</v>
      </c>
      <c r="I112" s="150" t="s">
        <v>200</v>
      </c>
      <c r="J112" s="159" t="s">
        <v>239</v>
      </c>
      <c r="K112" s="474" t="s">
        <v>313</v>
      </c>
      <c r="L112" s="134"/>
      <c r="M112" s="134"/>
      <c r="N112" s="134"/>
      <c r="O112" s="132"/>
      <c r="P112" s="134"/>
      <c r="Q112" s="73"/>
      <c r="R112" s="79"/>
      <c r="S112" s="79"/>
      <c r="T112" s="79"/>
      <c r="U112" s="79"/>
      <c r="V112" s="79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/>
      <c r="AJ112" s="450"/>
      <c r="AK112" s="452"/>
      <c r="AL112" s="452"/>
      <c r="AM112" s="452"/>
      <c r="AN112" s="452"/>
      <c r="AO112" s="452"/>
      <c r="AP112" s="452"/>
      <c r="AQ112" s="452"/>
      <c r="AR112" s="452"/>
      <c r="AS112" s="30"/>
      <c r="AT112" s="511"/>
      <c r="AU112" s="13"/>
    </row>
    <row r="113" spans="1:47">
      <c r="A113" s="329"/>
      <c r="B113" s="37"/>
      <c r="C113" s="23" t="s">
        <v>106</v>
      </c>
      <c r="D113" s="24"/>
      <c r="E113" s="24"/>
      <c r="F113" s="34"/>
      <c r="G113" s="158" t="s">
        <v>107</v>
      </c>
      <c r="H113" s="134" t="s">
        <v>168</v>
      </c>
      <c r="I113" s="150" t="s">
        <v>199</v>
      </c>
      <c r="J113" s="159" t="s">
        <v>240</v>
      </c>
      <c r="K113" s="474" t="s">
        <v>314</v>
      </c>
      <c r="L113" s="134"/>
      <c r="M113" s="134"/>
      <c r="N113" s="134"/>
      <c r="O113" s="132"/>
      <c r="P113" s="134"/>
      <c r="Q113" s="119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50"/>
      <c r="AK113" s="452"/>
      <c r="AL113" s="452"/>
      <c r="AM113" s="452"/>
      <c r="AN113" s="452"/>
      <c r="AO113" s="452"/>
      <c r="AP113" s="452"/>
      <c r="AQ113" s="452"/>
      <c r="AR113" s="452"/>
      <c r="AS113" s="42"/>
      <c r="AT113" s="511"/>
      <c r="AU113" s="13"/>
    </row>
    <row r="114" spans="1:47" s="130" customFormat="1">
      <c r="A114" s="332"/>
      <c r="B114" s="135"/>
      <c r="C114" s="136"/>
      <c r="D114" s="136"/>
      <c r="E114" s="136"/>
      <c r="F114" s="136"/>
      <c r="G114" s="137"/>
      <c r="H114" s="114"/>
      <c r="I114" s="159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451"/>
      <c r="AK114" s="453"/>
      <c r="AL114" s="453"/>
      <c r="AM114" s="453"/>
      <c r="AN114" s="453"/>
      <c r="AO114" s="452"/>
      <c r="AP114" s="452"/>
      <c r="AQ114" s="114"/>
      <c r="AR114" s="114"/>
      <c r="AS114" s="114"/>
      <c r="AT114" s="277"/>
      <c r="AU114" s="13"/>
    </row>
    <row r="115" spans="1:47" s="130" customFormat="1" ht="21">
      <c r="A115" s="328" t="s">
        <v>147</v>
      </c>
      <c r="B115" s="317"/>
      <c r="C115" s="512" t="s">
        <v>189</v>
      </c>
      <c r="D115" s="513"/>
      <c r="E115" s="513"/>
      <c r="F115" s="513"/>
      <c r="G115" s="513"/>
      <c r="H115" s="513"/>
      <c r="I115" s="513"/>
      <c r="J115" s="513"/>
      <c r="K115" s="513"/>
      <c r="L115" s="513"/>
      <c r="M115" s="513"/>
      <c r="N115" s="513"/>
      <c r="O115" s="513"/>
      <c r="P115" s="513"/>
      <c r="Q115" s="513"/>
      <c r="R115" s="513"/>
      <c r="S115" s="513"/>
      <c r="T115" s="513"/>
      <c r="U115" s="513"/>
      <c r="V115" s="513"/>
      <c r="W115" s="513"/>
      <c r="X115" s="513"/>
      <c r="Y115" s="513"/>
      <c r="Z115" s="232"/>
      <c r="AA115" s="243"/>
      <c r="AB115" s="262"/>
      <c r="AC115" s="267"/>
      <c r="AD115" s="309"/>
      <c r="AE115" s="347"/>
      <c r="AF115" s="361"/>
      <c r="AG115" s="369"/>
      <c r="AH115" s="376"/>
      <c r="AI115" s="385"/>
      <c r="AJ115" s="401"/>
      <c r="AK115" s="406"/>
      <c r="AL115" s="410"/>
      <c r="AM115" s="414"/>
      <c r="AN115" s="427"/>
      <c r="AO115" s="430"/>
      <c r="AP115" s="443"/>
      <c r="AQ115" s="448"/>
      <c r="AR115" s="458"/>
      <c r="AS115" s="465"/>
      <c r="AT115" s="277"/>
      <c r="AU115" s="13"/>
    </row>
    <row r="116" spans="1:47" s="130" customFormat="1" ht="46.5">
      <c r="A116" s="329">
        <v>30</v>
      </c>
      <c r="B116" s="2"/>
      <c r="C116" s="152" t="s">
        <v>159</v>
      </c>
      <c r="D116" s="147" t="s">
        <v>29</v>
      </c>
      <c r="E116" s="148" t="s">
        <v>144</v>
      </c>
      <c r="F116" s="150" t="s">
        <v>308</v>
      </c>
      <c r="G116" s="192"/>
      <c r="H116" s="192"/>
      <c r="I116" s="192"/>
      <c r="J116" s="71"/>
      <c r="K116" s="71"/>
      <c r="L116" s="71"/>
      <c r="M116" s="71" t="s">
        <v>131</v>
      </c>
      <c r="N116" s="71" t="s">
        <v>165</v>
      </c>
      <c r="O116" s="71" t="s">
        <v>173</v>
      </c>
      <c r="P116" s="71" t="s">
        <v>175</v>
      </c>
      <c r="Q116" s="71" t="s">
        <v>178</v>
      </c>
      <c r="R116" s="71" t="s">
        <v>184</v>
      </c>
      <c r="S116" s="71" t="s">
        <v>185</v>
      </c>
      <c r="T116" s="71" t="s">
        <v>187</v>
      </c>
      <c r="U116" s="71" t="s">
        <v>183</v>
      </c>
      <c r="V116" s="71" t="s">
        <v>191</v>
      </c>
      <c r="W116" s="71" t="s">
        <v>195</v>
      </c>
      <c r="X116" s="71" t="s">
        <v>202</v>
      </c>
      <c r="Y116" s="71" t="s">
        <v>207</v>
      </c>
      <c r="Z116" s="71" t="s">
        <v>211</v>
      </c>
      <c r="AA116" s="71" t="s">
        <v>214</v>
      </c>
      <c r="AB116" s="71" t="s">
        <v>218</v>
      </c>
      <c r="AC116" s="71" t="s">
        <v>222</v>
      </c>
      <c r="AD116" s="71" t="s">
        <v>225</v>
      </c>
      <c r="AE116" s="71" t="s">
        <v>230</v>
      </c>
      <c r="AF116" s="71" t="s">
        <v>241</v>
      </c>
      <c r="AG116" s="71" t="s">
        <v>245</v>
      </c>
      <c r="AH116" s="71" t="s">
        <v>248</v>
      </c>
      <c r="AI116" s="71" t="s">
        <v>244</v>
      </c>
      <c r="AJ116" s="71" t="s">
        <v>263</v>
      </c>
      <c r="AK116" s="71" t="s">
        <v>267</v>
      </c>
      <c r="AL116" s="71" t="s">
        <v>262</v>
      </c>
      <c r="AM116" s="71" t="s">
        <v>276</v>
      </c>
      <c r="AN116" s="71" t="s">
        <v>280</v>
      </c>
      <c r="AO116" s="71" t="s">
        <v>306</v>
      </c>
      <c r="AP116" s="71" t="s">
        <v>307</v>
      </c>
      <c r="AQ116" s="313"/>
      <c r="AR116" s="459"/>
      <c r="AS116" s="459"/>
      <c r="AT116" s="454" t="s">
        <v>146</v>
      </c>
      <c r="AU116" s="13"/>
    </row>
    <row r="117" spans="1:47" s="130" customFormat="1" ht="21">
      <c r="A117" s="329"/>
      <c r="B117" s="2"/>
      <c r="C117" s="149" t="s">
        <v>141</v>
      </c>
      <c r="D117" s="147"/>
      <c r="E117" s="148"/>
      <c r="F117" s="150"/>
      <c r="G117" s="192"/>
      <c r="H117" s="192"/>
      <c r="I117" s="192"/>
      <c r="J117" s="65"/>
      <c r="K117" s="193"/>
      <c r="L117" s="194"/>
      <c r="M117" s="65">
        <v>1203.47</v>
      </c>
      <c r="N117" s="65">
        <v>1198.5</v>
      </c>
      <c r="O117" s="65">
        <v>1202.57</v>
      </c>
      <c r="P117" s="195">
        <v>1209.45</v>
      </c>
      <c r="Q117" s="65">
        <v>1209.58</v>
      </c>
      <c r="R117" s="65">
        <v>1189.1500000000001</v>
      </c>
      <c r="S117" s="65">
        <v>1189.6199999999999</v>
      </c>
      <c r="T117" s="65">
        <v>1191.05</v>
      </c>
      <c r="U117" s="65">
        <v>1178.4100000000001</v>
      </c>
      <c r="V117" s="65">
        <v>1169.46</v>
      </c>
      <c r="W117" s="65">
        <v>1166.93</v>
      </c>
      <c r="X117" s="65">
        <v>1167.82</v>
      </c>
      <c r="Y117" s="65">
        <v>1170.73</v>
      </c>
      <c r="Z117" s="65">
        <v>1172.96</v>
      </c>
      <c r="AA117" s="65">
        <v>1173.6600000000001</v>
      </c>
      <c r="AB117" s="65">
        <v>1175.08</v>
      </c>
      <c r="AC117" s="65">
        <v>1171.92</v>
      </c>
      <c r="AD117" s="65">
        <v>1170.45</v>
      </c>
      <c r="AE117" s="65">
        <v>1170.18</v>
      </c>
      <c r="AF117" s="65">
        <v>1170.3800000000001</v>
      </c>
      <c r="AG117" s="65">
        <v>1170.75</v>
      </c>
      <c r="AH117" s="65">
        <v>1169.93</v>
      </c>
      <c r="AI117" s="65">
        <v>1172.3399999999999</v>
      </c>
      <c r="AJ117" s="65">
        <v>1172.52</v>
      </c>
      <c r="AK117" s="65">
        <v>1172.57</v>
      </c>
      <c r="AL117" s="65">
        <v>1173.8900000000001</v>
      </c>
      <c r="AM117" s="65">
        <v>1176.8499999999999</v>
      </c>
      <c r="AN117" s="53">
        <v>1179.21</v>
      </c>
      <c r="AO117" s="65">
        <v>1181.1300000000001</v>
      </c>
      <c r="AP117" s="65">
        <v>1182.31</v>
      </c>
      <c r="AQ117" s="313"/>
      <c r="AR117" s="313"/>
      <c r="AS117" s="313"/>
      <c r="AT117" s="277"/>
      <c r="AU117" s="13"/>
    </row>
    <row r="118" spans="1:47" s="130" customFormat="1" ht="21">
      <c r="A118" s="333"/>
      <c r="B118" s="47"/>
      <c r="C118" s="146" t="s">
        <v>142</v>
      </c>
      <c r="D118" s="138"/>
      <c r="E118" s="138"/>
      <c r="F118" s="192"/>
      <c r="G118" s="192"/>
      <c r="H118" s="192"/>
      <c r="I118" s="192"/>
      <c r="J118" s="67"/>
      <c r="K118" s="67"/>
      <c r="L118" s="67"/>
      <c r="M118" s="67">
        <v>1183.1099999999999</v>
      </c>
      <c r="N118" s="67">
        <v>1176.8399999999999</v>
      </c>
      <c r="O118" s="67">
        <v>1180.83</v>
      </c>
      <c r="P118" s="196">
        <v>1186.8399999999999</v>
      </c>
      <c r="Q118" s="67">
        <v>1186.72</v>
      </c>
      <c r="R118" s="67">
        <v>1166.02</v>
      </c>
      <c r="S118" s="67">
        <v>1166.3</v>
      </c>
      <c r="T118" s="67">
        <v>1167.5</v>
      </c>
      <c r="U118" s="67">
        <v>1154.6199999999999</v>
      </c>
      <c r="V118" s="67">
        <v>1145.24</v>
      </c>
      <c r="W118" s="67">
        <v>1142.0899999999999</v>
      </c>
      <c r="X118" s="67">
        <v>1142.6600000000001</v>
      </c>
      <c r="Y118" s="67">
        <v>1145.5</v>
      </c>
      <c r="Z118" s="67">
        <v>1147.3900000000001</v>
      </c>
      <c r="AA118" s="67">
        <v>1148.03</v>
      </c>
      <c r="AB118" s="67">
        <v>1149.1099999999999</v>
      </c>
      <c r="AC118" s="67">
        <v>1145.45</v>
      </c>
      <c r="AD118" s="67">
        <v>1143.6300000000001</v>
      </c>
      <c r="AE118" s="67">
        <v>1143.04</v>
      </c>
      <c r="AF118" s="67">
        <v>1142.93</v>
      </c>
      <c r="AG118" s="67">
        <v>1143.02</v>
      </c>
      <c r="AH118" s="67">
        <v>1141.96</v>
      </c>
      <c r="AI118" s="422" t="s">
        <v>259</v>
      </c>
      <c r="AJ118" s="422">
        <v>1143.1300000000001</v>
      </c>
      <c r="AK118" s="422">
        <v>1143.21</v>
      </c>
      <c r="AL118" s="422">
        <v>1143.58</v>
      </c>
      <c r="AM118" s="422">
        <v>1146.25</v>
      </c>
      <c r="AN118" s="470">
        <v>1148.43</v>
      </c>
      <c r="AO118" s="422">
        <v>1150.1500000000001</v>
      </c>
      <c r="AP118" s="422">
        <v>1150.98</v>
      </c>
      <c r="AQ118" s="313"/>
      <c r="AR118" s="313"/>
      <c r="AS118" s="313"/>
      <c r="AT118" s="277"/>
      <c r="AU118" s="13"/>
    </row>
    <row r="119" spans="1:47" s="130" customFormat="1" ht="21">
      <c r="A119" s="333"/>
      <c r="B119" s="47"/>
      <c r="C119" s="146" t="s">
        <v>143</v>
      </c>
      <c r="D119" s="138"/>
      <c r="E119" s="138"/>
      <c r="F119" s="192"/>
      <c r="G119" s="192"/>
      <c r="H119" s="192"/>
      <c r="I119" s="192"/>
      <c r="J119" s="67"/>
      <c r="K119" s="67"/>
      <c r="L119" s="67"/>
      <c r="M119" s="67">
        <v>20.36</v>
      </c>
      <c r="N119" s="67">
        <v>21.66</v>
      </c>
      <c r="O119" s="67">
        <v>21.74</v>
      </c>
      <c r="P119" s="196">
        <v>22.61</v>
      </c>
      <c r="Q119" s="67">
        <v>22.86</v>
      </c>
      <c r="R119" s="67">
        <v>23.13</v>
      </c>
      <c r="S119" s="67">
        <v>23.32</v>
      </c>
      <c r="T119" s="67">
        <v>23.55</v>
      </c>
      <c r="U119" s="67">
        <v>23.79</v>
      </c>
      <c r="V119" s="67">
        <v>24.21</v>
      </c>
      <c r="W119" s="67">
        <v>24.84</v>
      </c>
      <c r="X119" s="67">
        <v>25.16</v>
      </c>
      <c r="Y119" s="67">
        <v>25.23</v>
      </c>
      <c r="Z119" s="67">
        <v>25.57</v>
      </c>
      <c r="AA119" s="67">
        <v>25.63</v>
      </c>
      <c r="AB119" s="67">
        <v>25.97</v>
      </c>
      <c r="AC119" s="67">
        <v>26.47</v>
      </c>
      <c r="AD119" s="67">
        <v>26.82</v>
      </c>
      <c r="AE119" s="67">
        <v>27.13</v>
      </c>
      <c r="AF119" s="67">
        <v>27.45</v>
      </c>
      <c r="AG119" s="67">
        <v>27.73</v>
      </c>
      <c r="AH119" s="67">
        <v>27.97</v>
      </c>
      <c r="AI119" s="67">
        <v>28.41</v>
      </c>
      <c r="AJ119" s="67">
        <v>29.39</v>
      </c>
      <c r="AK119" s="67">
        <v>29.36</v>
      </c>
      <c r="AL119" s="422">
        <v>30.31</v>
      </c>
      <c r="AM119" s="422">
        <v>30.61</v>
      </c>
      <c r="AN119" s="470">
        <v>30.78</v>
      </c>
      <c r="AO119" s="422">
        <v>30.98</v>
      </c>
      <c r="AP119" s="422">
        <v>31.33</v>
      </c>
      <c r="AQ119" s="313"/>
      <c r="AR119" s="313"/>
      <c r="AS119" s="313"/>
      <c r="AT119" s="277"/>
      <c r="AU119" s="13"/>
    </row>
    <row r="120" spans="1:47" s="130" customFormat="1" ht="21">
      <c r="A120" s="329"/>
      <c r="B120" s="2"/>
      <c r="C120" s="149" t="s">
        <v>145</v>
      </c>
      <c r="D120" s="147"/>
      <c r="E120" s="138"/>
      <c r="F120" s="192"/>
      <c r="G120" s="192"/>
      <c r="H120" s="192"/>
      <c r="I120" s="192"/>
      <c r="J120" s="65"/>
      <c r="K120" s="65"/>
      <c r="L120" s="65"/>
      <c r="M120" s="65">
        <v>782.86</v>
      </c>
      <c r="N120" s="65">
        <v>780.27</v>
      </c>
      <c r="O120" s="65">
        <v>792.78</v>
      </c>
      <c r="P120" s="195">
        <v>808.6</v>
      </c>
      <c r="Q120" s="65">
        <v>813.47</v>
      </c>
      <c r="R120" s="65">
        <v>794.88</v>
      </c>
      <c r="S120" s="65">
        <v>798.95</v>
      </c>
      <c r="T120" s="65">
        <v>801.6</v>
      </c>
      <c r="U120" s="65">
        <v>792.08</v>
      </c>
      <c r="V120" s="65">
        <v>783.43</v>
      </c>
      <c r="W120" s="65">
        <v>788.3</v>
      </c>
      <c r="X120" s="65">
        <v>788.77</v>
      </c>
      <c r="Y120" s="65">
        <v>794.68</v>
      </c>
      <c r="Z120" s="65">
        <v>800.94</v>
      </c>
      <c r="AA120" s="65">
        <v>807.42</v>
      </c>
      <c r="AB120" s="65">
        <v>813.94</v>
      </c>
      <c r="AC120" s="65">
        <v>816.24</v>
      </c>
      <c r="AD120" s="65">
        <v>821.49</v>
      </c>
      <c r="AE120" s="65">
        <v>825.38</v>
      </c>
      <c r="AF120" s="65">
        <v>832.2</v>
      </c>
      <c r="AG120" s="65">
        <v>839.18</v>
      </c>
      <c r="AH120" s="65">
        <v>839.33</v>
      </c>
      <c r="AI120" s="65">
        <v>846.57</v>
      </c>
      <c r="AJ120" s="65">
        <v>850.94</v>
      </c>
      <c r="AK120" s="65">
        <v>856.81</v>
      </c>
      <c r="AL120" s="65">
        <v>861.47</v>
      </c>
      <c r="AM120" s="85">
        <v>868.2</v>
      </c>
      <c r="AN120" s="85">
        <v>876.53</v>
      </c>
      <c r="AO120" s="193">
        <v>885</v>
      </c>
      <c r="AP120" s="193">
        <v>888.27</v>
      </c>
      <c r="AQ120" s="313"/>
      <c r="AR120" s="313"/>
      <c r="AS120" s="313"/>
      <c r="AT120" s="277"/>
      <c r="AU120" s="13"/>
    </row>
    <row r="121" spans="1:47" s="130" customFormat="1" ht="21">
      <c r="A121" s="329"/>
      <c r="B121" s="2"/>
      <c r="C121" s="146" t="s">
        <v>142</v>
      </c>
      <c r="D121" s="138"/>
      <c r="E121" s="138"/>
      <c r="F121" s="192"/>
      <c r="G121" s="192"/>
      <c r="H121" s="192"/>
      <c r="I121" s="192"/>
      <c r="J121" s="67"/>
      <c r="K121" s="67"/>
      <c r="L121" s="67"/>
      <c r="M121" s="67">
        <v>760.45</v>
      </c>
      <c r="N121" s="13">
        <v>757.53</v>
      </c>
      <c r="O121" s="67">
        <v>769.26</v>
      </c>
      <c r="P121" s="196">
        <v>784.59</v>
      </c>
      <c r="Q121" s="67">
        <v>789.18</v>
      </c>
      <c r="R121" s="67">
        <v>770.49</v>
      </c>
      <c r="S121" s="67">
        <v>774.39</v>
      </c>
      <c r="T121" s="67">
        <v>777.19</v>
      </c>
      <c r="U121" s="67">
        <v>765.65</v>
      </c>
      <c r="V121" s="67">
        <v>756.78</v>
      </c>
      <c r="W121" s="67">
        <v>761.05</v>
      </c>
      <c r="X121" s="67">
        <v>760.94</v>
      </c>
      <c r="Y121" s="67">
        <v>766.58</v>
      </c>
      <c r="Z121" s="67">
        <v>772.23</v>
      </c>
      <c r="AA121" s="67">
        <v>777.95</v>
      </c>
      <c r="AB121" s="67">
        <v>783.57</v>
      </c>
      <c r="AC121" s="67">
        <v>785.14</v>
      </c>
      <c r="AD121" s="67">
        <v>790.14</v>
      </c>
      <c r="AE121" s="67">
        <v>793.55</v>
      </c>
      <c r="AF121" s="67">
        <v>799.82</v>
      </c>
      <c r="AG121" s="67">
        <v>806.07</v>
      </c>
      <c r="AH121" s="67">
        <v>806.51</v>
      </c>
      <c r="AI121" s="67">
        <v>813.08</v>
      </c>
      <c r="AJ121" s="67">
        <v>817.04</v>
      </c>
      <c r="AK121" s="67">
        <v>822.34</v>
      </c>
      <c r="AL121" s="444">
        <v>826.37</v>
      </c>
      <c r="AM121" s="444">
        <v>832.5</v>
      </c>
      <c r="AN121" s="471">
        <v>840.12</v>
      </c>
      <c r="AO121" s="444">
        <v>848.13</v>
      </c>
      <c r="AP121" s="444">
        <v>850.92</v>
      </c>
      <c r="AQ121" s="313"/>
      <c r="AR121" s="313"/>
      <c r="AS121" s="313"/>
      <c r="AT121" s="277"/>
      <c r="AU121" s="13"/>
    </row>
    <row r="122" spans="1:47" s="130" customFormat="1" ht="21">
      <c r="A122" s="329"/>
      <c r="B122" s="2"/>
      <c r="C122" s="146" t="s">
        <v>143</v>
      </c>
      <c r="D122" s="138"/>
      <c r="E122" s="138"/>
      <c r="F122" s="192"/>
      <c r="G122" s="192"/>
      <c r="H122" s="192"/>
      <c r="I122" s="192"/>
      <c r="J122" s="67"/>
      <c r="K122" s="67"/>
      <c r="L122" s="67"/>
      <c r="M122" s="67">
        <v>22.42</v>
      </c>
      <c r="N122" s="67">
        <v>22.74</v>
      </c>
      <c r="O122" s="67">
        <v>23.52</v>
      </c>
      <c r="P122" s="196">
        <v>24.01</v>
      </c>
      <c r="Q122" s="67">
        <v>24.29</v>
      </c>
      <c r="R122" s="67">
        <v>24.39</v>
      </c>
      <c r="S122" s="67">
        <v>24.55</v>
      </c>
      <c r="T122" s="67">
        <v>24.42</v>
      </c>
      <c r="U122" s="67">
        <v>26.43</v>
      </c>
      <c r="V122" s="67">
        <v>26.65</v>
      </c>
      <c r="W122" s="67">
        <v>27.25</v>
      </c>
      <c r="X122" s="67">
        <v>27.83</v>
      </c>
      <c r="Y122" s="269">
        <v>28.1</v>
      </c>
      <c r="Z122" s="67">
        <v>28.71</v>
      </c>
      <c r="AA122" s="67">
        <v>29.47</v>
      </c>
      <c r="AB122" s="67">
        <v>30.37</v>
      </c>
      <c r="AC122" s="67">
        <v>31.09</v>
      </c>
      <c r="AD122" s="67">
        <v>31.35</v>
      </c>
      <c r="AE122" s="67">
        <v>31.83</v>
      </c>
      <c r="AF122" s="67">
        <v>32.35</v>
      </c>
      <c r="AG122" s="67">
        <v>33.11</v>
      </c>
      <c r="AH122" s="67">
        <v>32.82</v>
      </c>
      <c r="AI122" s="67">
        <v>33.49</v>
      </c>
      <c r="AJ122" s="67">
        <v>33.89</v>
      </c>
      <c r="AK122" s="67">
        <v>34.47</v>
      </c>
      <c r="AL122" s="445">
        <v>35.1</v>
      </c>
      <c r="AM122" s="445">
        <v>35.700000000000003</v>
      </c>
      <c r="AN122" s="472">
        <v>36.409999999999997</v>
      </c>
      <c r="AO122" s="445">
        <v>36.869999999999997</v>
      </c>
      <c r="AP122" s="445">
        <v>37.35</v>
      </c>
      <c r="AQ122" s="313"/>
      <c r="AR122" s="313"/>
      <c r="AS122" s="313"/>
      <c r="AT122" s="277"/>
      <c r="AU122" s="13"/>
    </row>
    <row r="123" spans="1:47" ht="45" customHeight="1">
      <c r="A123" s="506" t="s">
        <v>108</v>
      </c>
      <c r="B123" s="506"/>
      <c r="C123" s="507"/>
      <c r="D123" s="507"/>
      <c r="E123" s="507"/>
      <c r="F123" s="507"/>
      <c r="G123" s="507"/>
      <c r="H123" s="507"/>
      <c r="I123" s="507"/>
      <c r="J123" s="507"/>
      <c r="K123" s="507"/>
      <c r="L123" s="507"/>
      <c r="M123" s="507"/>
      <c r="N123" s="507"/>
      <c r="O123" s="507"/>
      <c r="P123" s="31"/>
      <c r="Q123" s="198"/>
      <c r="R123" s="44"/>
      <c r="S123" s="49"/>
      <c r="T123" s="59"/>
      <c r="U123" s="77"/>
      <c r="V123" s="80"/>
      <c r="W123" s="87"/>
      <c r="X123" s="94"/>
      <c r="Y123" s="117"/>
      <c r="Z123" s="230"/>
      <c r="AA123" s="242"/>
      <c r="AB123" s="261"/>
      <c r="AC123" s="265"/>
      <c r="AD123" s="308"/>
      <c r="AE123" s="345"/>
      <c r="AF123" s="359"/>
      <c r="AG123" s="367"/>
      <c r="AH123" s="374"/>
      <c r="AI123" s="383"/>
      <c r="AJ123" s="399"/>
      <c r="AK123" s="404"/>
      <c r="AL123" s="408"/>
      <c r="AM123" s="413"/>
      <c r="AN123" s="425"/>
      <c r="AO123" s="428"/>
      <c r="AP123" s="442"/>
      <c r="AQ123" s="446"/>
      <c r="AR123" s="457"/>
      <c r="AS123" s="464"/>
      <c r="AU123" s="13"/>
    </row>
    <row r="124" spans="1:47" ht="27" customHeight="1">
      <c r="A124" s="336" t="s">
        <v>231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AU124" s="344"/>
    </row>
    <row r="125" spans="1:47">
      <c r="A125" s="337" t="s">
        <v>109</v>
      </c>
      <c r="B125" s="35"/>
      <c r="C125" s="35"/>
      <c r="AU125" s="344"/>
    </row>
    <row r="126" spans="1:47">
      <c r="B126" s="35"/>
      <c r="C126" s="35"/>
      <c r="AU126" s="344"/>
    </row>
    <row r="127" spans="1:47">
      <c r="B127" s="35"/>
      <c r="C127" s="35"/>
      <c r="L127" s="61"/>
      <c r="M127" s="61"/>
      <c r="N127" s="61"/>
      <c r="O127" s="61"/>
      <c r="P127" s="61"/>
      <c r="Q127" s="61"/>
      <c r="AU127" s="344"/>
    </row>
    <row r="128" spans="1:47">
      <c r="B128" s="35"/>
      <c r="C128" s="35"/>
      <c r="AU128" s="344"/>
    </row>
    <row r="129" spans="47:47">
      <c r="AU129" s="344"/>
    </row>
    <row r="130" spans="47:47">
      <c r="AU130" s="344"/>
    </row>
    <row r="131" spans="47:47">
      <c r="AU131" s="344"/>
    </row>
    <row r="132" spans="47:47">
      <c r="AU132" s="344"/>
    </row>
    <row r="133" spans="47:47">
      <c r="AU133" s="344"/>
    </row>
    <row r="134" spans="47:47">
      <c r="AU134" s="344"/>
    </row>
    <row r="135" spans="47:47">
      <c r="AU135" s="344"/>
    </row>
    <row r="136" spans="47:47">
      <c r="AU136" s="344"/>
    </row>
    <row r="137" spans="47:47">
      <c r="AU137" s="344"/>
    </row>
    <row r="138" spans="47:47">
      <c r="AU138" s="344"/>
    </row>
    <row r="139" spans="47:47">
      <c r="AU139" s="344"/>
    </row>
    <row r="140" spans="47:47">
      <c r="AU140" s="344"/>
    </row>
    <row r="141" spans="47:47">
      <c r="AU141" s="344"/>
    </row>
    <row r="142" spans="47:47">
      <c r="AU142" s="344"/>
    </row>
    <row r="143" spans="47:47">
      <c r="AU143" s="344"/>
    </row>
    <row r="144" spans="47:47">
      <c r="AU144" s="344"/>
    </row>
    <row r="145" spans="47:47">
      <c r="AU145" s="344"/>
    </row>
    <row r="146" spans="47:47">
      <c r="AU146" s="344"/>
    </row>
    <row r="147" spans="47:47">
      <c r="AU147" s="344"/>
    </row>
    <row r="148" spans="47:47">
      <c r="AU148" s="344"/>
    </row>
    <row r="149" spans="47:47">
      <c r="AU149" s="344"/>
    </row>
    <row r="150" spans="47:47">
      <c r="AU150" s="344"/>
    </row>
    <row r="151" spans="47:47">
      <c r="AU151" s="344"/>
    </row>
    <row r="152" spans="47:47">
      <c r="AU152" s="344"/>
    </row>
    <row r="153" spans="47:47">
      <c r="AU153" s="344"/>
    </row>
    <row r="154" spans="47:47">
      <c r="AU154" s="344"/>
    </row>
    <row r="155" spans="47:47">
      <c r="AU155" s="344"/>
    </row>
    <row r="156" spans="47:47">
      <c r="AU156" s="344"/>
    </row>
    <row r="157" spans="47:47">
      <c r="AU157" s="344"/>
    </row>
    <row r="158" spans="47:47">
      <c r="AU158" s="344"/>
    </row>
    <row r="159" spans="47:47">
      <c r="AU159" s="344"/>
    </row>
    <row r="160" spans="47:47">
      <c r="AU160" s="344"/>
    </row>
    <row r="161" spans="47:47">
      <c r="AU161" s="344"/>
    </row>
    <row r="162" spans="47:47">
      <c r="AU162" s="344"/>
    </row>
    <row r="163" spans="47:47">
      <c r="AU163" s="344"/>
    </row>
  </sheetData>
  <mergeCells count="25">
    <mergeCell ref="AT87:AT88"/>
    <mergeCell ref="A123:O123"/>
    <mergeCell ref="C104:O104"/>
    <mergeCell ref="AT106:AT108"/>
    <mergeCell ref="AT110:AT113"/>
    <mergeCell ref="C115:Y115"/>
    <mergeCell ref="AT48:AT54"/>
    <mergeCell ref="C63:O63"/>
    <mergeCell ref="C79:O79"/>
    <mergeCell ref="C30:O30"/>
    <mergeCell ref="AT32:AT33"/>
    <mergeCell ref="C46:O46"/>
    <mergeCell ref="AT38:AT42"/>
    <mergeCell ref="AT59:AT61"/>
    <mergeCell ref="AT35:AT36"/>
    <mergeCell ref="AT17:AT27"/>
    <mergeCell ref="C15:O15"/>
    <mergeCell ref="AT4:AT14"/>
    <mergeCell ref="H1:L1"/>
    <mergeCell ref="H2:L2"/>
    <mergeCell ref="M2:Q2"/>
    <mergeCell ref="M1:Q1"/>
    <mergeCell ref="R2:U2"/>
    <mergeCell ref="R1:V1"/>
    <mergeCell ref="AK1:AN1"/>
  </mergeCells>
  <hyperlinks>
    <hyperlink ref="AT44" r:id="rId1" xr:uid="{00000000-0004-0000-0000-000000000000}"/>
    <hyperlink ref="AT69" r:id="rId2" xr:uid="{00000000-0004-0000-0000-000005000000}"/>
    <hyperlink ref="AT95" r:id="rId3" xr:uid="{00000000-0004-0000-0000-000008000000}"/>
    <hyperlink ref="AT65" r:id="rId4" xr:uid="{00000000-0004-0000-0000-000009000000}"/>
    <hyperlink ref="AT71" r:id="rId5" xr:uid="{00000000-0004-0000-0000-00000A000000}"/>
    <hyperlink ref="AT96" r:id="rId6" xr:uid="{00000000-0004-0000-0000-00000B000000}"/>
    <hyperlink ref="AT87" r:id="rId7" xr:uid="{00000000-0004-0000-0000-00000D000000}"/>
    <hyperlink ref="AT94" r:id="rId8" xr:uid="{00000000-0004-0000-0000-000010000000}"/>
    <hyperlink ref="AT28" r:id="rId9" xr:uid="{00000000-0004-0000-0000-000011000000}"/>
    <hyperlink ref="AT56" r:id="rId10" xr:uid="{C0C421EA-9E0F-480B-83CD-50CDAC382C22}"/>
    <hyperlink ref="AT38" r:id="rId11" xr:uid="{F7C6731C-F1DB-49D3-84F9-B437AE597A94}"/>
    <hyperlink ref="AT55" r:id="rId12" xr:uid="{41225D42-2041-4EB1-BCDD-4B7F7CA2F45C}"/>
    <hyperlink ref="AT59" r:id="rId13" xr:uid="{BB34C618-D058-4D4C-8F91-379AF9EF8576}"/>
    <hyperlink ref="AT89" r:id="rId14" xr:uid="{32B4455F-2297-4A07-9AC1-1B8D15ADFF09}"/>
    <hyperlink ref="AT86" r:id="rId15" xr:uid="{00000000-0004-0000-0000-000012000000}"/>
    <hyperlink ref="AT102" r:id="rId16" xr:uid="{16CE73C9-4EA9-4BC0-8DE2-1C1195622BFC}"/>
    <hyperlink ref="AT116" r:id="rId17" xr:uid="{E67A642E-CEB2-406F-830E-51B489276F78}"/>
    <hyperlink ref="AT106" r:id="rId18" xr:uid="{E0EA13B6-2FE2-4D9A-B399-67CF60896EC3}"/>
    <hyperlink ref="AT17" r:id="rId19" xr:uid="{57854E27-BFBB-41AB-995A-DCBE7E3AE880}"/>
    <hyperlink ref="AT32" r:id="rId20" xr:uid="{54D72135-2DED-4552-9C0B-AF74F6B6F655}"/>
    <hyperlink ref="AT35" r:id="rId21" xr:uid="{68D97B7F-095C-4FF7-AA1C-A54266040CAF}"/>
    <hyperlink ref="AT37" r:id="rId22" xr:uid="{A9916C52-F01A-49F3-86D1-5C8B68598DEF}"/>
    <hyperlink ref="AT48" r:id="rId23" xr:uid="{F902833F-130D-49A5-95E1-C014408B9DCB}"/>
    <hyperlink ref="AT80" r:id="rId24" xr:uid="{75C7FE3F-6537-43ED-A68D-C0B841BE41FB}"/>
    <hyperlink ref="AT109" r:id="rId25" xr:uid="{22A6E132-81BD-4CB9-A963-B09ABAE9C57D}"/>
    <hyperlink ref="AT4" r:id="rId26" xr:uid="{0B61AE1D-CFF1-4393-8539-9B2B030FA063}"/>
    <hyperlink ref="AT110" r:id="rId27" xr:uid="{FB09BC40-C36A-4CC3-8A57-ADB5F6633B52}"/>
  </hyperlinks>
  <pageMargins left="0.7" right="0.7" top="0.75" bottom="0.75" header="0.3" footer="0.3"/>
  <pageSetup paperSize="9"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Factsheet onEconomic Indicators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ESD;avneet</dc:creator>
  <cp:lastModifiedBy>ESD</cp:lastModifiedBy>
  <cp:lastPrinted>2022-06-14T06:51:36Z</cp:lastPrinted>
  <dcterms:created xsi:type="dcterms:W3CDTF">2020-09-15T12:26:04Z</dcterms:created>
  <dcterms:modified xsi:type="dcterms:W3CDTF">2024-01-24T08:39:44Z</dcterms:modified>
</cp:coreProperties>
</file>